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bookViews>
  <sheets>
    <sheet name="Chronologie" sheetId="1" r:id="rId1"/>
    <sheet name="Forces citées" sheetId="5" r:id="rId2"/>
    <sheet name="Sujets" sheetId="4" r:id="rId3"/>
    <sheet name="Synthèse" sheetId="3" r:id="rId4"/>
    <sheet name="Reportages" sheetId="6" r:id="rId5"/>
    <sheet name="Notes" sheetId="2" r:id="rId6"/>
  </sheets>
  <calcPr calcId="145621"/>
  <pivotCaches>
    <pivotCache cacheId="0" r:id="rId7"/>
  </pivotCaches>
</workbook>
</file>

<file path=xl/calcChain.xml><?xml version="1.0" encoding="utf-8"?>
<calcChain xmlns="http://schemas.openxmlformats.org/spreadsheetml/2006/main">
  <c r="B18" i="5" l="1"/>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J2" i="1"/>
  <c r="M2" i="1"/>
  <c r="N2" i="1"/>
  <c r="O2" i="1"/>
  <c r="P2" i="1"/>
  <c r="Q2" i="1"/>
  <c r="R2" i="1"/>
  <c r="S2" i="1"/>
  <c r="T2" i="1"/>
  <c r="U2" i="1"/>
  <c r="V2" i="1"/>
  <c r="W2" i="1"/>
  <c r="X2" i="1"/>
  <c r="Y2" i="1"/>
  <c r="Z2" i="1"/>
  <c r="AA2" i="1"/>
  <c r="AB2" i="1"/>
  <c r="I2"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B177" i="1"/>
  <c r="B178" i="1"/>
  <c r="B179" i="1"/>
  <c r="D179" i="1" s="1"/>
  <c r="B180" i="1"/>
  <c r="D180" i="1" s="1"/>
  <c r="B181" i="1"/>
  <c r="D181" i="1" s="1"/>
  <c r="B182" i="1"/>
  <c r="D182" i="1" s="1"/>
  <c r="B183" i="1"/>
  <c r="D183" i="1" s="1"/>
  <c r="B184" i="1"/>
  <c r="D184" i="1" s="1"/>
  <c r="B185" i="1"/>
  <c r="B186" i="1"/>
  <c r="B187" i="1"/>
  <c r="D187" i="1" s="1"/>
  <c r="B188" i="1"/>
  <c r="D188" i="1" s="1"/>
  <c r="B189" i="1"/>
  <c r="D189" i="1" s="1"/>
  <c r="B190" i="1"/>
  <c r="D190" i="1" s="1"/>
  <c r="B191" i="1"/>
  <c r="D191" i="1" s="1"/>
  <c r="B192" i="1"/>
  <c r="D192" i="1" s="1"/>
  <c r="B193" i="1"/>
  <c r="D193" i="1" s="1"/>
  <c r="B194" i="1"/>
  <c r="D194" i="1" s="1"/>
  <c r="B195" i="1"/>
  <c r="D195" i="1" s="1"/>
  <c r="B196" i="1"/>
  <c r="D196" i="1" s="1"/>
  <c r="B197" i="1"/>
  <c r="D197" i="1" s="1"/>
  <c r="B198" i="1"/>
  <c r="D198" i="1" s="1"/>
  <c r="B199" i="1"/>
  <c r="D199" i="1" s="1"/>
  <c r="B200" i="1"/>
  <c r="D200" i="1" s="1"/>
  <c r="D185" i="1"/>
  <c r="D186" i="1"/>
  <c r="C17" i="5"/>
  <c r="C16" i="5"/>
  <c r="C15" i="5"/>
  <c r="C14" i="5"/>
  <c r="C13" i="5"/>
  <c r="C12" i="5"/>
  <c r="C11" i="5"/>
  <c r="C10" i="5"/>
  <c r="C9" i="5"/>
  <c r="C8" i="5"/>
  <c r="C7" i="5"/>
  <c r="C6" i="5"/>
  <c r="L2" i="1" l="1"/>
  <c r="K2" i="1"/>
  <c r="B145" i="1"/>
  <c r="D145" i="1" s="1"/>
  <c r="B146" i="1"/>
  <c r="D146" i="1" s="1"/>
  <c r="B147" i="1"/>
  <c r="D147" i="1" s="1"/>
  <c r="B148" i="1"/>
  <c r="D148" i="1" s="1"/>
  <c r="B149" i="1"/>
  <c r="D149" i="1" s="1"/>
  <c r="B150" i="1"/>
  <c r="D150" i="1" s="1"/>
  <c r="B151" i="1"/>
  <c r="D151" i="1" s="1"/>
  <c r="B152" i="1"/>
  <c r="D152" i="1" s="1"/>
  <c r="B153" i="1"/>
  <c r="D153" i="1" s="1"/>
  <c r="B154" i="1"/>
  <c r="D154" i="1" s="1"/>
  <c r="B155" i="1"/>
  <c r="D155" i="1" s="1"/>
  <c r="B156" i="1"/>
  <c r="D156" i="1" s="1"/>
  <c r="B157" i="1"/>
  <c r="D157" i="1" s="1"/>
  <c r="B158" i="1"/>
  <c r="D158" i="1" s="1"/>
  <c r="B159" i="1"/>
  <c r="D159" i="1" s="1"/>
  <c r="B160" i="1"/>
  <c r="D160" i="1" s="1"/>
  <c r="B161" i="1"/>
  <c r="D161" i="1" s="1"/>
  <c r="B162" i="1"/>
  <c r="D162" i="1" s="1"/>
  <c r="B163" i="1"/>
  <c r="D163" i="1" s="1"/>
  <c r="B164" i="1"/>
  <c r="D164" i="1" s="1"/>
  <c r="B165" i="1"/>
  <c r="D165" i="1" s="1"/>
  <c r="B166" i="1"/>
  <c r="D166" i="1" s="1"/>
  <c r="B167" i="1"/>
  <c r="D167" i="1" s="1"/>
  <c r="B168" i="1"/>
  <c r="D168" i="1" s="1"/>
  <c r="B169" i="1"/>
  <c r="D169" i="1" s="1"/>
  <c r="B170" i="1"/>
  <c r="D170" i="1" s="1"/>
  <c r="B171" i="1"/>
  <c r="D171" i="1" s="1"/>
  <c r="B172" i="1"/>
  <c r="D172" i="1" s="1"/>
  <c r="B173" i="1"/>
  <c r="D173" i="1" s="1"/>
  <c r="B174" i="1"/>
  <c r="D174" i="1" s="1"/>
  <c r="B175" i="1"/>
  <c r="D175" i="1" s="1"/>
  <c r="B176" i="1"/>
  <c r="D176" i="1" s="1"/>
  <c r="D177" i="1"/>
  <c r="D178" i="1"/>
  <c r="C18" i="5" l="1"/>
  <c r="B61" i="1"/>
  <c r="D61" i="1" s="1"/>
  <c r="B43" i="1"/>
  <c r="D43" i="1" s="1"/>
  <c r="B44" i="1"/>
  <c r="D44" i="1" s="1"/>
  <c r="B45" i="1"/>
  <c r="D45" i="1" s="1"/>
  <c r="B46" i="1"/>
  <c r="D46" i="1" s="1"/>
  <c r="B47" i="1"/>
  <c r="D47" i="1" s="1"/>
  <c r="B48" i="1"/>
  <c r="B49" i="1"/>
  <c r="D49" i="1" s="1"/>
  <c r="B50" i="1"/>
  <c r="D50" i="1" s="1"/>
  <c r="B51" i="1"/>
  <c r="D51" i="1" s="1"/>
  <c r="B52" i="1"/>
  <c r="D52" i="1" s="1"/>
  <c r="B53" i="1"/>
  <c r="D53" i="1" s="1"/>
  <c r="B54" i="1"/>
  <c r="D54" i="1" s="1"/>
  <c r="B55" i="1"/>
  <c r="D55" i="1" s="1"/>
  <c r="B56" i="1"/>
  <c r="D56" i="1" s="1"/>
  <c r="B57" i="1"/>
  <c r="D57" i="1" s="1"/>
  <c r="B58" i="1"/>
  <c r="D58" i="1" s="1"/>
  <c r="B59" i="1"/>
  <c r="D59" i="1" s="1"/>
  <c r="B60" i="1"/>
  <c r="D60" i="1" s="1"/>
  <c r="B62" i="1"/>
  <c r="D62" i="1" s="1"/>
  <c r="B63" i="1"/>
  <c r="D63" i="1" s="1"/>
  <c r="B64" i="1"/>
  <c r="D64" i="1" s="1"/>
  <c r="B65" i="1"/>
  <c r="D65" i="1" s="1"/>
  <c r="B66" i="1"/>
  <c r="B67" i="1"/>
  <c r="D67" i="1" s="1"/>
  <c r="B68" i="1"/>
  <c r="D68" i="1" s="1"/>
  <c r="B69" i="1"/>
  <c r="D69" i="1" s="1"/>
  <c r="B70" i="1"/>
  <c r="B71" i="1"/>
  <c r="D71" i="1" s="1"/>
  <c r="B72" i="1"/>
  <c r="D72" i="1" s="1"/>
  <c r="B73" i="1"/>
  <c r="D73" i="1" s="1"/>
  <c r="B74" i="1"/>
  <c r="D74" i="1" s="1"/>
  <c r="B75" i="1"/>
  <c r="D75" i="1" s="1"/>
  <c r="B76" i="1"/>
  <c r="D76" i="1" s="1"/>
  <c r="B77" i="1"/>
  <c r="D77" i="1" s="1"/>
  <c r="B78" i="1"/>
  <c r="D78" i="1" s="1"/>
  <c r="B79" i="1"/>
  <c r="D79" i="1" s="1"/>
  <c r="B80" i="1"/>
  <c r="D80" i="1" s="1"/>
  <c r="B81" i="1"/>
  <c r="D81" i="1" s="1"/>
  <c r="B82" i="1"/>
  <c r="D82" i="1" s="1"/>
  <c r="B83" i="1"/>
  <c r="D83" i="1" s="1"/>
  <c r="B84" i="1"/>
  <c r="D84" i="1" s="1"/>
  <c r="B85" i="1"/>
  <c r="D85" i="1" s="1"/>
  <c r="B86" i="1"/>
  <c r="D86" i="1" s="1"/>
  <c r="B87" i="1"/>
  <c r="D87" i="1" s="1"/>
  <c r="B88" i="1"/>
  <c r="D88" i="1" s="1"/>
  <c r="B89" i="1"/>
  <c r="D89" i="1" s="1"/>
  <c r="B90" i="1"/>
  <c r="D90" i="1" s="1"/>
  <c r="B91" i="1"/>
  <c r="D91" i="1" s="1"/>
  <c r="B92" i="1"/>
  <c r="D92" i="1" s="1"/>
  <c r="B93" i="1"/>
  <c r="D93" i="1" s="1"/>
  <c r="B94" i="1"/>
  <c r="D94" i="1" s="1"/>
  <c r="B95" i="1"/>
  <c r="D95" i="1" s="1"/>
  <c r="B96" i="1"/>
  <c r="D96" i="1" s="1"/>
  <c r="B97" i="1"/>
  <c r="D97" i="1" s="1"/>
  <c r="B98" i="1"/>
  <c r="D98" i="1" s="1"/>
  <c r="B99" i="1"/>
  <c r="D99" i="1" s="1"/>
  <c r="B100" i="1"/>
  <c r="D100" i="1" s="1"/>
  <c r="B101" i="1"/>
  <c r="D101" i="1" s="1"/>
  <c r="B102" i="1"/>
  <c r="D102" i="1" s="1"/>
  <c r="B103" i="1"/>
  <c r="D103" i="1" s="1"/>
  <c r="B104" i="1"/>
  <c r="D104" i="1" s="1"/>
  <c r="B105" i="1"/>
  <c r="D105" i="1" s="1"/>
  <c r="B106" i="1"/>
  <c r="D106" i="1" s="1"/>
  <c r="B107" i="1"/>
  <c r="D107" i="1" s="1"/>
  <c r="B108" i="1"/>
  <c r="D108" i="1" s="1"/>
  <c r="B109" i="1"/>
  <c r="D109" i="1" s="1"/>
  <c r="B110" i="1"/>
  <c r="D110" i="1" s="1"/>
  <c r="B111" i="1"/>
  <c r="D111" i="1" s="1"/>
  <c r="B112" i="1"/>
  <c r="D112" i="1" s="1"/>
  <c r="B113" i="1"/>
  <c r="D113" i="1" s="1"/>
  <c r="B114" i="1"/>
  <c r="D114" i="1" s="1"/>
  <c r="B115" i="1"/>
  <c r="D115" i="1" s="1"/>
  <c r="B116" i="1"/>
  <c r="D116" i="1" s="1"/>
  <c r="B117" i="1"/>
  <c r="D117" i="1" s="1"/>
  <c r="B118" i="1"/>
  <c r="B119" i="1"/>
  <c r="D119" i="1" s="1"/>
  <c r="B120" i="1"/>
  <c r="D120" i="1" s="1"/>
  <c r="D48" i="1"/>
  <c r="D66" i="1"/>
  <c r="D70" i="1"/>
  <c r="D118" i="1"/>
  <c r="B30" i="1"/>
  <c r="D30" i="1" s="1"/>
  <c r="B31" i="1"/>
  <c r="D31" i="1" s="1"/>
  <c r="B32" i="1"/>
  <c r="D32" i="1" s="1"/>
  <c r="B33" i="1"/>
  <c r="D33" i="1" s="1"/>
  <c r="B34" i="1"/>
  <c r="D34" i="1" s="1"/>
  <c r="B35" i="1"/>
  <c r="D35" i="1" s="1"/>
  <c r="B36" i="1"/>
  <c r="D36" i="1" s="1"/>
  <c r="B37" i="1"/>
  <c r="D37" i="1" s="1"/>
  <c r="B38" i="1"/>
  <c r="D38" i="1" s="1"/>
  <c r="B39" i="1"/>
  <c r="D39" i="1" s="1"/>
  <c r="B40" i="1"/>
  <c r="D40" i="1" s="1"/>
  <c r="B41" i="1"/>
  <c r="D41" i="1" s="1"/>
  <c r="B42" i="1"/>
  <c r="D42" i="1" s="1"/>
  <c r="B121" i="1"/>
  <c r="D121" i="1" s="1"/>
  <c r="B122" i="1"/>
  <c r="D122" i="1" s="1"/>
  <c r="B123" i="1"/>
  <c r="D123" i="1" s="1"/>
  <c r="B124" i="1"/>
  <c r="D124" i="1" s="1"/>
  <c r="B125" i="1"/>
  <c r="D125" i="1" s="1"/>
  <c r="B126" i="1"/>
  <c r="D126" i="1" s="1"/>
  <c r="B127" i="1"/>
  <c r="D127" i="1" s="1"/>
  <c r="B128" i="1"/>
  <c r="D128" i="1" s="1"/>
  <c r="B129" i="1"/>
  <c r="D129" i="1" s="1"/>
  <c r="B130" i="1"/>
  <c r="D130" i="1" s="1"/>
  <c r="B131" i="1"/>
  <c r="D131" i="1" s="1"/>
  <c r="B132" i="1"/>
  <c r="D132" i="1" s="1"/>
  <c r="B133" i="1"/>
  <c r="D133" i="1" s="1"/>
  <c r="B134" i="1"/>
  <c r="D134" i="1" s="1"/>
  <c r="B135" i="1"/>
  <c r="D135" i="1" s="1"/>
  <c r="B136" i="1"/>
  <c r="D136" i="1" s="1"/>
  <c r="B137" i="1"/>
  <c r="D137" i="1" s="1"/>
  <c r="B138" i="1"/>
  <c r="D138" i="1" s="1"/>
  <c r="B139" i="1"/>
  <c r="D139" i="1" s="1"/>
  <c r="B140" i="1"/>
  <c r="D140" i="1" s="1"/>
  <c r="B141" i="1"/>
  <c r="D141" i="1" s="1"/>
  <c r="B142" i="1"/>
  <c r="D142" i="1" s="1"/>
  <c r="B143" i="1"/>
  <c r="D143" i="1" s="1"/>
  <c r="B144" i="1"/>
  <c r="D144" i="1" s="1"/>
  <c r="G22" i="1" l="1"/>
  <c r="B7" i="1"/>
  <c r="D7" i="1" s="1"/>
  <c r="B8" i="1"/>
  <c r="D8" i="1" s="1"/>
  <c r="B9" i="1"/>
  <c r="D9" i="1" s="1"/>
  <c r="B10" i="1"/>
  <c r="D10" i="1" s="1"/>
  <c r="B11" i="1"/>
  <c r="D11" i="1" s="1"/>
  <c r="B12" i="1"/>
  <c r="D12" i="1" s="1"/>
  <c r="B13" i="1"/>
  <c r="D13" i="1" s="1"/>
  <c r="B14" i="1"/>
  <c r="D14" i="1" s="1"/>
  <c r="B15" i="1"/>
  <c r="D15" i="1" s="1"/>
  <c r="B16" i="1"/>
  <c r="D16" i="1" s="1"/>
  <c r="B17" i="1"/>
  <c r="D17" i="1" s="1"/>
  <c r="B18" i="1"/>
  <c r="D18" i="1" s="1"/>
  <c r="B19" i="1"/>
  <c r="D19" i="1" s="1"/>
  <c r="B20" i="1"/>
  <c r="D20" i="1" s="1"/>
  <c r="B21" i="1"/>
  <c r="D21" i="1" s="1"/>
  <c r="B22" i="1"/>
  <c r="D22" i="1" s="1"/>
  <c r="B23" i="1"/>
  <c r="D23" i="1" s="1"/>
  <c r="B24" i="1"/>
  <c r="D24" i="1" s="1"/>
  <c r="B25" i="1"/>
  <c r="D25" i="1" s="1"/>
  <c r="B26" i="1"/>
  <c r="D26" i="1" s="1"/>
  <c r="B27" i="1"/>
  <c r="D27" i="1" s="1"/>
  <c r="B28" i="1"/>
  <c r="D28" i="1" s="1"/>
  <c r="B29" i="1"/>
  <c r="D29" i="1" s="1"/>
  <c r="B6" i="1"/>
  <c r="D6" i="1" s="1"/>
  <c r="D5" i="1"/>
</calcChain>
</file>

<file path=xl/sharedStrings.xml><?xml version="1.0" encoding="utf-8"?>
<sst xmlns="http://schemas.openxmlformats.org/spreadsheetml/2006/main" count="753" uniqueCount="192">
  <si>
    <t>début</t>
  </si>
  <si>
    <t>fin</t>
  </si>
  <si>
    <t>durée</t>
  </si>
  <si>
    <t>force politique citée</t>
  </si>
  <si>
    <t>commentaire</t>
  </si>
  <si>
    <t>intro</t>
  </si>
  <si>
    <t>"droite"</t>
  </si>
  <si>
    <t>"gauche"</t>
  </si>
  <si>
    <t>Interv</t>
  </si>
  <si>
    <t>Brice Couturier</t>
  </si>
  <si>
    <t>"les français"</t>
  </si>
  <si>
    <t>oublie des étrangers</t>
  </si>
  <si>
    <t>Saint Cric</t>
  </si>
  <si>
    <t>valérie</t>
  </si>
  <si>
    <t>socialiste</t>
  </si>
  <si>
    <t>PS</t>
  </si>
  <si>
    <t>Parti Socialiste</t>
  </si>
  <si>
    <t>UMP</t>
  </si>
  <si>
    <t>reporter</t>
  </si>
  <si>
    <t>Guillaume</t>
  </si>
  <si>
    <t>QG NKM</t>
  </si>
  <si>
    <t>sujet</t>
  </si>
  <si>
    <t>Gaudin</t>
  </si>
  <si>
    <t>Arrivée Le Foll</t>
  </si>
  <si>
    <t>FN</t>
  </si>
  <si>
    <t>Drucker</t>
  </si>
  <si>
    <t>RBM</t>
  </si>
  <si>
    <t>Gaint-Gilles (Gars)</t>
  </si>
  <si>
    <t>QG Stéphane Ravier (FN)</t>
  </si>
  <si>
    <t>Internet</t>
  </si>
  <si>
    <t>cartes droite</t>
  </si>
  <si>
    <t>cartes gauche</t>
  </si>
  <si>
    <t>cartes FN</t>
  </si>
  <si>
    <t>gauche</t>
  </si>
  <si>
    <t>droite</t>
  </si>
  <si>
    <t>QG Hidalgo</t>
  </si>
  <si>
    <t>QG Mennucci</t>
  </si>
  <si>
    <t>Ministère de l'interieur</t>
  </si>
  <si>
    <t>Strasbourg</t>
  </si>
  <si>
    <t>UDI</t>
  </si>
  <si>
    <t>EELV</t>
  </si>
  <si>
    <t>FdG</t>
  </si>
  <si>
    <t>Saint Etienne</t>
  </si>
  <si>
    <t>Modem</t>
  </si>
  <si>
    <t>Reims</t>
  </si>
  <si>
    <t>Abstention</t>
  </si>
  <si>
    <t>Toulouse</t>
  </si>
  <si>
    <t>Dela</t>
  </si>
  <si>
    <t>Pau</t>
  </si>
  <si>
    <t>Bordeaux</t>
  </si>
  <si>
    <t>NPA</t>
  </si>
  <si>
    <t>Nantes</t>
  </si>
  <si>
    <t>Tensions</t>
  </si>
  <si>
    <t>Forbacq (Phillipot)</t>
  </si>
  <si>
    <t>QG Gaudin</t>
  </si>
  <si>
    <t>QG Ravier</t>
  </si>
  <si>
    <t>Pujadas</t>
  </si>
  <si>
    <t>Présentation invités</t>
  </si>
  <si>
    <t>Saint Cric / Teinturier</t>
  </si>
  <si>
    <t>Invités à venir</t>
  </si>
  <si>
    <t>Paris</t>
  </si>
  <si>
    <t>Paris : duel féminin</t>
  </si>
  <si>
    <t>duel 100% féminin</t>
  </si>
  <si>
    <t>Divers</t>
  </si>
  <si>
    <t>Meublent…</t>
  </si>
  <si>
    <t>Résultats</t>
  </si>
  <si>
    <t>PRG</t>
  </si>
  <si>
    <t>PC</t>
  </si>
  <si>
    <t>Pau, Reims, Saint Etienne, Béziers, Quimper, Amiens, Nancy</t>
  </si>
  <si>
    <t>Front National
 / frontiste</t>
  </si>
  <si>
    <t>Pujadas / Teinturier</t>
  </si>
  <si>
    <t>Le Foll</t>
  </si>
  <si>
    <t>Hortefeux</t>
  </si>
  <si>
    <t>Phillipot</t>
  </si>
  <si>
    <t>Duplex</t>
  </si>
  <si>
    <t>Premier duplex : Florian Philippot</t>
  </si>
  <si>
    <t>Yade</t>
  </si>
  <si>
    <t>Question sur le FN</t>
  </si>
  <si>
    <t>Réponse sur le FN</t>
  </si>
  <si>
    <t>Avignon, Perpignan, Nimes</t>
  </si>
  <si>
    <t>Nimes : "Sylvette Fayet"</t>
  </si>
  <si>
    <t>Pas de parti on dirait</t>
  </si>
  <si>
    <t>Reportages par force politique</t>
  </si>
  <si>
    <t>Animateurs par force politique</t>
  </si>
  <si>
    <t>Vallaud-Belkacem</t>
  </si>
  <si>
    <t>Parti</t>
  </si>
  <si>
    <t>R</t>
  </si>
  <si>
    <t>A</t>
  </si>
  <si>
    <t>Question Copé</t>
  </si>
  <si>
    <t>Copé</t>
  </si>
  <si>
    <t>Pujadas : "Ca sera une thématique dominante de la soirée ; il y aura beaucoup de villes avec des triangulaires"</t>
  </si>
  <si>
    <t>Réponse Copé</t>
  </si>
  <si>
    <t>EG</t>
  </si>
  <si>
    <t>Sujet des questions</t>
  </si>
  <si>
    <t>Force politique citée dans les résultats</t>
  </si>
  <si>
    <t>Résultats FN cité en premier quel que soit sa position</t>
  </si>
  <si>
    <t>Villeneuve-sur-lot, Mulhouse, Epernay, Provins</t>
  </si>
  <si>
    <t>Question Guaino</t>
  </si>
  <si>
    <t>Réponse Guaino</t>
  </si>
  <si>
    <t>Guaino</t>
  </si>
  <si>
    <t>Question Vallaud-Belkacem</t>
  </si>
  <si>
    <t>Delahousse</t>
  </si>
  <si>
    <t>Delahousse / Saint Cricq</t>
  </si>
  <si>
    <t>Delahousse / Teinturier / Drucker</t>
  </si>
  <si>
    <t>Réponse Vallaud-Belkacem</t>
  </si>
  <si>
    <t>DED / ED / fasciste</t>
  </si>
  <si>
    <t>Fréjus</t>
  </si>
  <si>
    <t>QG FN Hénin-Baumont</t>
  </si>
  <si>
    <t>Commentaire HB</t>
  </si>
  <si>
    <t>Question Placé</t>
  </si>
  <si>
    <t>Réponse Placé</t>
  </si>
  <si>
    <t>Placé</t>
  </si>
  <si>
    <t>Placé parle de sujets de politique locale</t>
  </si>
  <si>
    <t>Guingan, Tarbes, Chataudun, Niort, Argenton-sur-Creuse</t>
  </si>
  <si>
    <t>Question Hortefeux</t>
  </si>
  <si>
    <t>Hortefeux : "depuis le début de ce débat, je suis stupéfait parce que TOUT doit être organisé autour du commentaire du Front National. La réalité c'est quand même pas ça"</t>
  </si>
  <si>
    <t>Réponse Hortefeux</t>
  </si>
  <si>
    <t>Question Le Foll</t>
  </si>
  <si>
    <t>Réponse Le Foll</t>
  </si>
  <si>
    <t>Question Yade</t>
  </si>
  <si>
    <t>Réponse Yade</t>
  </si>
  <si>
    <t>"UMP-UDI-Modem" =&gt; compté "3 fois"</t>
  </si>
  <si>
    <t>Avignon, Pau, Reims, Saint Etienne, Bezier, Quimper, Amiens, Nancy, Nimes, Perpignan</t>
  </si>
  <si>
    <t>Duplex Collard</t>
  </si>
  <si>
    <t>Collard</t>
  </si>
  <si>
    <t>Question Collard</t>
  </si>
  <si>
    <t>Carpentras</t>
  </si>
  <si>
    <t>Question Teinturier</t>
  </si>
  <si>
    <t>Teinturier</t>
  </si>
  <si>
    <t>Réponse Teinturier</t>
  </si>
  <si>
    <t>Delahousse : "on parle beaucoup du Front National ce soir"</t>
  </si>
  <si>
    <t>Question Jacob</t>
  </si>
  <si>
    <t>Réponse Jacob</t>
  </si>
  <si>
    <t>Jacob</t>
  </si>
  <si>
    <t>Question Jouanno</t>
  </si>
  <si>
    <t>Jouanno</t>
  </si>
  <si>
    <t>Réponse Jouanno</t>
  </si>
  <si>
    <t>Decker</t>
  </si>
  <si>
    <t>Intro Bayrou</t>
  </si>
  <si>
    <t>Bayrou</t>
  </si>
  <si>
    <t>Retransmission Bayrou</t>
  </si>
  <si>
    <t>Intro Reims</t>
  </si>
  <si>
    <t>Chalons-en-Champagne, Carnaux, Blois, Florange, Quimperle</t>
  </si>
  <si>
    <t>Question Hamon</t>
  </si>
  <si>
    <t>Hamon</t>
  </si>
  <si>
    <t>Réponse Hamon</t>
  </si>
  <si>
    <t>Citation Fillon</t>
  </si>
  <si>
    <t>Tulle, Forach, Reims</t>
  </si>
  <si>
    <t>Question Le Pen</t>
  </si>
  <si>
    <t>Le Pen</t>
  </si>
  <si>
    <t>Réponse Le Pen</t>
  </si>
  <si>
    <t>Henin-Baumont</t>
  </si>
  <si>
    <t>Étiquettes de lignes</t>
  </si>
  <si>
    <t>Total général</t>
  </si>
  <si>
    <t>(vide)</t>
  </si>
  <si>
    <t>(Tous)</t>
  </si>
  <si>
    <t>Somme de durée</t>
  </si>
  <si>
    <t>www.leulier.fr</t>
  </si>
  <si>
    <t>Valeurs</t>
  </si>
  <si>
    <t>Intro Ayrault</t>
  </si>
  <si>
    <t>Ayrault</t>
  </si>
  <si>
    <t>Duplex Ayrault</t>
  </si>
  <si>
    <t>Intro Paris</t>
  </si>
  <si>
    <t>Marseille</t>
  </si>
  <si>
    <t>Question Laurent</t>
  </si>
  <si>
    <t>Réponse Laurent</t>
  </si>
  <si>
    <t>Laurent</t>
  </si>
  <si>
    <t>Intervention Laurent</t>
  </si>
  <si>
    <t>Laurent : "Vous présentez le Front National comme le grand vainqueur de ses élections. C'est un scénario que vous annoncez depuis des semaines et vous faites comme si tous les résultats le confirmait. La carte nationale est très différentes de celle-là"</t>
  </si>
  <si>
    <t>FN2</t>
  </si>
  <si>
    <t>PS2</t>
  </si>
  <si>
    <t>Somme de Pourcentage</t>
  </si>
  <si>
    <t>-</t>
  </si>
  <si>
    <t>Nombre de fois où une force politique est citée</t>
  </si>
  <si>
    <t>Delahousse/Saint C/val</t>
  </si>
  <si>
    <t xml:space="preserve">FN </t>
  </si>
  <si>
    <t xml:space="preserve">UMP </t>
  </si>
  <si>
    <t xml:space="preserve">PS </t>
  </si>
  <si>
    <t xml:space="preserve">UDI </t>
  </si>
  <si>
    <t xml:space="preserve">EELV </t>
  </si>
  <si>
    <t xml:space="preserve">Modem </t>
  </si>
  <si>
    <t xml:space="preserve">FdG </t>
  </si>
  <si>
    <t xml:space="preserve">ED </t>
  </si>
  <si>
    <t xml:space="preserve">PC </t>
  </si>
  <si>
    <t xml:space="preserve">EG </t>
  </si>
  <si>
    <t xml:space="preserve">PRG </t>
  </si>
  <si>
    <t xml:space="preserve">NPA </t>
  </si>
  <si>
    <t>Heure</t>
  </si>
  <si>
    <t>Intro Briois</t>
  </si>
  <si>
    <t>Briois</t>
  </si>
  <si>
    <t>Duplex Briois</t>
  </si>
  <si>
    <t>Delahousse : "Je reviens à ma question de tout à l'heure parce que vous ne m'avez pas répondu. Sincèrement, quand on pose une question on a envie quelque fois d'avoir une réponse : est-ce qu'il n'y a rien en commun, aucune valeurs, entre vous et le Front National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</si>
</sst>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F400]h:mm:ss\ AM/PM"/>
    <numFmt numFmtId="166" formatCode="[h]:mm:ss;@"/>
  </numFmts>
  <fonts count="4" x14ac:knownFonts="1">
    <font>
      <sz val="11"/>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right/>
      <top style="dotted">
        <color indexed="64"/>
      </top>
      <bottom/>
      <diagonal/>
    </border>
    <border>
      <left/>
      <right/>
      <top style="thin">
        <color theme="4" tint="0.39997558519241921"/>
      </top>
      <bottom style="thin">
        <color theme="4" tint="0.39997558519241921"/>
      </bottom>
      <diagonal/>
    </border>
    <border>
      <left style="medium">
        <color indexed="64"/>
      </left>
      <right/>
      <top/>
      <bottom/>
      <diagonal/>
    </border>
    <border>
      <left style="medium">
        <color indexed="64"/>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20" fontId="0" fillId="0" borderId="0" xfId="0" applyNumberFormat="1"/>
    <xf numFmtId="46" fontId="0" fillId="0" borderId="0" xfId="0" applyNumberFormat="1"/>
    <xf numFmtId="164" fontId="0" fillId="0" borderId="0" xfId="0" applyNumberFormat="1"/>
    <xf numFmtId="20" fontId="0" fillId="0" borderId="1" xfId="0" applyNumberFormat="1" applyBorder="1"/>
    <xf numFmtId="164" fontId="0" fillId="0" borderId="1" xfId="0" applyNumberFormat="1" applyBorder="1"/>
    <xf numFmtId="0" fontId="0" fillId="0" borderId="1" xfId="0" applyBorder="1"/>
    <xf numFmtId="49" fontId="0" fillId="0" borderId="1" xfId="0" applyNumberFormat="1" applyBorder="1" applyAlignment="1">
      <alignment wrapText="1"/>
    </xf>
    <xf numFmtId="0" fontId="0" fillId="0" borderId="0" xfId="0" applyAlignment="1">
      <alignment wrapText="1"/>
    </xf>
    <xf numFmtId="20" fontId="0" fillId="0" borderId="0" xfId="0" applyNumberFormat="1" applyFill="1" applyBorder="1"/>
    <xf numFmtId="0" fontId="0" fillId="0" borderId="0" xfId="0" applyFill="1" applyBorder="1"/>
    <xf numFmtId="49" fontId="0" fillId="0" borderId="0" xfId="0" applyNumberFormat="1" applyAlignment="1">
      <alignment wrapText="1"/>
    </xf>
    <xf numFmtId="0" fontId="1" fillId="0" borderId="0" xfId="0" applyFont="1" applyFill="1"/>
    <xf numFmtId="0" fontId="1" fillId="0" borderId="0" xfId="0" applyFont="1" applyFill="1" applyAlignment="1">
      <alignment wrapText="1"/>
    </xf>
    <xf numFmtId="0" fontId="0" fillId="0" borderId="0" xfId="0" pivotButton="1"/>
    <xf numFmtId="0" fontId="0" fillId="0" borderId="0" xfId="0" applyAlignment="1">
      <alignment horizontal="left"/>
    </xf>
    <xf numFmtId="0" fontId="0" fillId="0" borderId="0" xfId="0" applyNumberFormat="1"/>
    <xf numFmtId="0" fontId="2" fillId="0" borderId="0" xfId="1"/>
    <xf numFmtId="165" fontId="0" fillId="0" borderId="0" xfId="0" applyNumberFormat="1"/>
    <xf numFmtId="0" fontId="0" fillId="0" borderId="2" xfId="0" applyFont="1" applyBorder="1"/>
    <xf numFmtId="20" fontId="0" fillId="0" borderId="0" xfId="0" applyNumberFormat="1" applyFill="1"/>
    <xf numFmtId="0" fontId="0" fillId="2" borderId="0" xfId="0" applyFill="1"/>
    <xf numFmtId="164" fontId="0" fillId="2" borderId="0" xfId="0" applyNumberFormat="1" applyFill="1"/>
    <xf numFmtId="20" fontId="0" fillId="2" borderId="0" xfId="0" applyNumberFormat="1" applyFill="1"/>
    <xf numFmtId="0" fontId="1" fillId="2" borderId="0" xfId="0" applyFont="1" applyFill="1"/>
    <xf numFmtId="166" fontId="0" fillId="0" borderId="0" xfId="0" applyNumberFormat="1"/>
    <xf numFmtId="10" fontId="0" fillId="0" borderId="0" xfId="0" applyNumberFormat="1"/>
    <xf numFmtId="0" fontId="0" fillId="0" borderId="0" xfId="0" applyFont="1" applyFill="1" applyBorder="1"/>
    <xf numFmtId="0" fontId="1" fillId="3" borderId="0" xfId="0" applyFont="1" applyFill="1"/>
    <xf numFmtId="0" fontId="1" fillId="3" borderId="0" xfId="0" applyFont="1" applyFill="1" applyAlignment="1">
      <alignment wrapText="1"/>
    </xf>
    <xf numFmtId="0" fontId="0" fillId="0" borderId="3" xfId="0" applyBorder="1"/>
    <xf numFmtId="0" fontId="1" fillId="3" borderId="3" xfId="0" applyFont="1" applyFill="1" applyBorder="1"/>
    <xf numFmtId="0" fontId="1" fillId="2" borderId="3" xfId="0" applyFont="1" applyFill="1" applyBorder="1"/>
    <xf numFmtId="0" fontId="0" fillId="0" borderId="4" xfId="0" applyBorder="1"/>
    <xf numFmtId="0" fontId="0" fillId="0" borderId="8" xfId="0" applyBorder="1"/>
    <xf numFmtId="0" fontId="0" fillId="0" borderId="9" xfId="0" applyBorder="1"/>
    <xf numFmtId="0" fontId="0" fillId="0" borderId="10" xfId="0"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cellXfs>
  <cellStyles count="2">
    <cellStyle name="Lien hypertexte" xfId="1" builtinId="8"/>
    <cellStyle name="Normal" xfId="0" builtinId="0"/>
  </cellStyles>
  <dxfs count="20">
    <dxf>
      <numFmt numFmtId="165" formatCode="[$-F400]h:mm:ss\ AM/PM"/>
    </dxf>
    <dxf>
      <numFmt numFmtId="166" formatCode="[h]:mm:ss;@"/>
    </dxf>
    <dxf>
      <numFmt numFmtId="14" formatCode="0.00%"/>
    </dxf>
    <dxf>
      <numFmt numFmtId="14" formatCode="0.00%"/>
    </dxf>
    <dxf>
      <numFmt numFmtId="166" formatCode="[h]:mm:ss;@"/>
    </dxf>
    <dxf>
      <numFmt numFmtId="165" formatCode="[$-F400]h:mm:ss\ AM/PM"/>
    </dxf>
    <dxf>
      <border diagonalUp="0" diagonalDown="0">
        <left style="medium">
          <color indexed="64"/>
        </left>
        <right/>
        <top/>
        <bottom/>
        <vertical/>
        <horizontal/>
      </border>
    </dxf>
    <dxf>
      <numFmt numFmtId="0" formatCode="General"/>
    </dxf>
    <dxf>
      <numFmt numFmtId="0" formatCode="General"/>
    </dxf>
    <dxf>
      <numFmt numFmtId="25" formatCode="hh:mm"/>
      <fill>
        <patternFill patternType="none">
          <fgColor indexed="64"/>
          <bgColor indexed="65"/>
        </patternFill>
      </fill>
    </dxf>
    <dxf>
      <numFmt numFmtId="25" formatCode="hh:mm"/>
      <fill>
        <patternFill patternType="none">
          <fgColor indexed="64"/>
          <bgColor indexed="65"/>
        </patternFill>
      </fill>
    </dxf>
    <dxf>
      <numFmt numFmtId="25" formatCode="hh:mm"/>
      <fill>
        <patternFill patternType="none">
          <fgColor indexed="64"/>
          <bgColor indexed="65"/>
        </patternFill>
      </fill>
    </dxf>
    <dxf>
      <numFmt numFmtId="25" formatCode="hh:mm"/>
      <fill>
        <patternFill patternType="none">
          <fgColor indexed="64"/>
          <bgColor indexed="65"/>
        </patternFill>
      </fill>
    </dxf>
    <dxf>
      <numFmt numFmtId="25" formatCode="hh:mm"/>
    </dxf>
    <dxf>
      <numFmt numFmtId="25" formatCode="hh:mm"/>
    </dxf>
    <dxf>
      <numFmt numFmtId="164" formatCode="[h]:mm"/>
    </dxf>
    <dxf>
      <numFmt numFmtId="164" formatCode="[h]:mm"/>
    </dxf>
    <dxf>
      <numFmt numFmtId="164" formatCode="[h]:mm"/>
    </dxf>
    <dxf>
      <numFmt numFmtId="164" formatCode="[h]:mm"/>
    </dxf>
    <dxf>
      <font>
        <b val="0"/>
        <i val="0"/>
        <strike val="0"/>
        <condense val="0"/>
        <extend val="0"/>
        <outline val="0"/>
        <shadow val="0"/>
        <u val="none"/>
        <vertAlign val="baseline"/>
        <sz val="11"/>
        <color auto="1"/>
        <name val="Calibri"/>
        <scheme val="minor"/>
      </font>
      <fill>
        <patternFill patternType="none">
          <fgColor indexed="64"/>
          <bgColor indexed="65"/>
        </patternFill>
      </fill>
    </dxf>
  </dxfs>
  <tableStyles count="0" defaultTableStyle="TableStyleMedium2" defaultPivotStyle="PivotStyleMedium9"/>
  <colors>
    <mruColors>
      <color rgb="FFFF0066"/>
      <color rgb="FF0066FF"/>
      <color rgb="FFCC99FF"/>
      <color rgb="FF0000CC"/>
      <color rgb="FF663300"/>
      <color rgb="FFFF6600"/>
      <color rgb="FF008000"/>
      <color rgb="FFFF66CC"/>
      <color rgb="FFFF0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[Analyse France 2.xlsx]Forces citées!Tableau croisé dynamique1</c:name>
    <c:fmtId val="0"/>
  </c:pivotSource>
  <c:chart>
    <c:title>
      <c:tx>
        <c:rich>
          <a:bodyPr/>
          <a:lstStyle/>
          <a:p>
            <a:pPr>
              <a:defRPr/>
            </a:pPr>
            <a:r>
              <a:rPr lang="en-US"/>
              <a:t>Nombre citations du nom des forces politiques</a:t>
            </a:r>
          </a:p>
        </c:rich>
      </c:tx>
      <c:layout/>
      <c:overlay val="0"/>
    </c:title>
    <c:autoTitleDeleted val="0"/>
    <c:pivotFmts>
      <c:pivotFmt>
        <c:idx val="0"/>
        <c:marker>
          <c:symbol val="none"/>
        </c:marker>
        <c:dLbl>
          <c:idx val="0"/>
          <c:layout/>
          <c:spPr/>
          <c:txPr>
            <a:bodyPr/>
            <a:lstStyle/>
            <a:p>
              <a:pPr>
                <a:defRPr>
                  <a:solidFill>
                    <a:sysClr val="windowText" lastClr="000000"/>
                  </a:solidFill>
                </a:defRPr>
              </a:pPr>
              <a:endParaRPr lang="fr-FR"/>
            </a:p>
          </c:txPr>
          <c:dLblPos val="bestFit"/>
          <c:showLegendKey val="0"/>
          <c:showVal val="1"/>
          <c:showCatName val="0"/>
          <c:showSerName val="0"/>
          <c:showPercent val="1"/>
          <c:showBubbleSize val="0"/>
          <c:separator>
</c:separator>
        </c:dLbl>
      </c:pivotFmt>
      <c:pivotFmt>
        <c:idx val="1"/>
        <c:spPr>
          <a:solidFill>
            <a:srgbClr val="663300"/>
          </a:solidFill>
        </c:spPr>
        <c:dLbl>
          <c:idx val="0"/>
          <c:spPr/>
          <c:txPr>
            <a:bodyPr/>
            <a:lstStyle/>
            <a:p>
              <a:pPr>
                <a:defRPr>
                  <a:solidFill>
                    <a:schemeClr val="bg1"/>
                  </a:solidFill>
                </a:defRPr>
              </a:pPr>
              <a:endParaRPr lang="fr-FR"/>
            </a:p>
          </c:txPr>
        </c:dLbl>
      </c:pivotFmt>
      <c:pivotFmt>
        <c:idx val="2"/>
        <c:spPr>
          <a:solidFill>
            <a:srgbClr val="0000CC"/>
          </a:solidFill>
        </c:spPr>
        <c:dLbl>
          <c:idx val="0"/>
          <c:spPr/>
          <c:txPr>
            <a:bodyPr/>
            <a:lstStyle/>
            <a:p>
              <a:pPr>
                <a:defRPr>
                  <a:solidFill>
                    <a:schemeClr val="bg1"/>
                  </a:solidFill>
                </a:defRPr>
              </a:pPr>
              <a:endParaRPr lang="fr-FR"/>
            </a:p>
          </c:txPr>
        </c:dLbl>
      </c:pivotFmt>
      <c:pivotFmt>
        <c:idx val="3"/>
        <c:spPr>
          <a:solidFill>
            <a:srgbClr val="CC99FF"/>
          </a:solidFill>
        </c:spPr>
        <c:dLbl>
          <c:idx val="0"/>
          <c:spPr/>
          <c:txPr>
            <a:bodyPr/>
            <a:lstStyle/>
            <a:p>
              <a:pPr>
                <a:defRPr>
                  <a:solidFill>
                    <a:schemeClr val="bg1"/>
                  </a:solidFill>
                </a:defRPr>
              </a:pPr>
              <a:endParaRPr lang="fr-FR"/>
            </a:p>
          </c:txPr>
        </c:dLbl>
      </c:pivotFmt>
      <c:pivotFmt>
        <c:idx val="4"/>
        <c:spPr>
          <a:solidFill>
            <a:srgbClr val="0066FF"/>
          </a:solidFill>
        </c:spPr>
        <c:dLbl>
          <c:idx val="0"/>
          <c:spPr/>
          <c:txPr>
            <a:bodyPr/>
            <a:lstStyle/>
            <a:p>
              <a:pPr>
                <a:defRPr>
                  <a:solidFill>
                    <a:schemeClr val="bg1"/>
                  </a:solidFill>
                </a:defRPr>
              </a:pPr>
              <a:endParaRPr lang="fr-FR"/>
            </a:p>
          </c:txPr>
        </c:dLbl>
      </c:pivotFmt>
      <c:pivotFmt>
        <c:idx val="5"/>
        <c:spPr>
          <a:solidFill>
            <a:srgbClr val="008000"/>
          </a:solidFill>
        </c:spPr>
      </c:pivotFmt>
      <c:pivotFmt>
        <c:idx val="6"/>
        <c:spPr>
          <a:solidFill>
            <a:srgbClr val="FF6600"/>
          </a:solidFill>
        </c:spPr>
      </c:pivotFmt>
      <c:pivotFmt>
        <c:idx val="7"/>
        <c:spPr>
          <a:solidFill>
            <a:srgbClr val="FF0000"/>
          </a:solidFill>
        </c:spPr>
      </c:pivotFmt>
      <c:pivotFmt>
        <c:idx val="8"/>
        <c:spPr>
          <a:solidFill>
            <a:srgbClr val="663300"/>
          </a:solidFill>
        </c:spPr>
      </c:pivotFmt>
      <c:pivotFmt>
        <c:idx val="9"/>
        <c:spPr>
          <a:solidFill>
            <a:srgbClr val="FF0066"/>
          </a:solidFill>
        </c:spPr>
      </c:pivotFmt>
      <c:pivotFmt>
        <c:idx val="10"/>
        <c:spPr>
          <a:solidFill>
            <a:srgbClr val="C00000"/>
          </a:solidFill>
        </c:spPr>
      </c:pivotFmt>
      <c:pivotFmt>
        <c:idx val="11"/>
        <c:spPr>
          <a:solidFill>
            <a:srgbClr val="CC99FF"/>
          </a:solidFill>
        </c:spPr>
      </c:pivotFmt>
      <c:pivotFmt>
        <c:idx val="12"/>
        <c:spPr>
          <a:solidFill>
            <a:srgbClr val="FF0000"/>
          </a:solidFill>
        </c:spPr>
      </c:pivotFmt>
    </c:pivotFmts>
    <c:plotArea>
      <c:layout/>
      <c:pieChart>
        <c:varyColors val="1"/>
        <c:ser>
          <c:idx val="0"/>
          <c:order val="0"/>
          <c:tx>
            <c:strRef>
              <c:f>'Forces citées'!$B$5</c:f>
              <c:strCache>
                <c:ptCount val="1"/>
                <c:pt idx="0">
                  <c:v>Total</c:v>
                </c:pt>
              </c:strCache>
            </c:strRef>
          </c:tx>
          <c:dPt>
            <c:idx val="0"/>
            <c:bubble3D val="0"/>
            <c:spPr>
              <a:solidFill>
                <a:srgbClr val="663300"/>
              </a:solidFill>
            </c:spPr>
          </c:dPt>
          <c:dPt>
            <c:idx val="1"/>
            <c:bubble3D val="0"/>
            <c:spPr>
              <a:solidFill>
                <a:srgbClr val="0000CC"/>
              </a:solidFill>
            </c:spPr>
          </c:dPt>
          <c:dPt>
            <c:idx val="2"/>
            <c:bubble3D val="0"/>
            <c:spPr>
              <a:solidFill>
                <a:srgbClr val="CC99FF"/>
              </a:solidFill>
            </c:spPr>
          </c:dPt>
          <c:dPt>
            <c:idx val="3"/>
            <c:bubble3D val="0"/>
            <c:spPr>
              <a:solidFill>
                <a:srgbClr val="0066FF"/>
              </a:solidFill>
            </c:spPr>
          </c:dPt>
          <c:dPt>
            <c:idx val="4"/>
            <c:bubble3D val="0"/>
            <c:spPr>
              <a:solidFill>
                <a:srgbClr val="008000"/>
              </a:solidFill>
            </c:spPr>
          </c:dPt>
          <c:dPt>
            <c:idx val="5"/>
            <c:bubble3D val="0"/>
            <c:spPr>
              <a:solidFill>
                <a:srgbClr val="FF6600"/>
              </a:solidFill>
            </c:spPr>
          </c:dPt>
          <c:dPt>
            <c:idx val="6"/>
            <c:bubble3D val="0"/>
            <c:spPr>
              <a:solidFill>
                <a:srgbClr val="FF0000"/>
              </a:solidFill>
            </c:spPr>
          </c:dPt>
          <c:dPt>
            <c:idx val="7"/>
            <c:bubble3D val="0"/>
            <c:spPr>
              <a:solidFill>
                <a:srgbClr val="663300"/>
              </a:solidFill>
            </c:spPr>
          </c:dPt>
          <c:dPt>
            <c:idx val="8"/>
            <c:bubble3D val="0"/>
            <c:spPr>
              <a:solidFill>
                <a:srgbClr val="FF0066"/>
              </a:solidFill>
            </c:spPr>
          </c:dPt>
          <c:dPt>
            <c:idx val="9"/>
            <c:bubble3D val="0"/>
            <c:spPr>
              <a:solidFill>
                <a:srgbClr val="C00000"/>
              </a:solidFill>
            </c:spPr>
          </c:dPt>
          <c:dPt>
            <c:idx val="10"/>
            <c:bubble3D val="0"/>
            <c:spPr>
              <a:solidFill>
                <a:srgbClr val="CC99FF"/>
              </a:solidFill>
            </c:spPr>
          </c:dPt>
          <c:dPt>
            <c:idx val="11"/>
            <c:bubble3D val="0"/>
            <c:spPr>
              <a:solidFill>
                <a:srgbClr val="FF0000"/>
              </a:solidFill>
            </c:spPr>
          </c:dPt>
          <c:dLbls>
            <c:dLbl>
              <c:idx val="0"/>
              <c:spPr/>
              <c:txPr>
                <a:bodyPr/>
                <a:lstStyle/>
                <a:p>
                  <a:pPr>
                    <a:defRPr>
                      <a:solidFill>
                        <a:schemeClr val="bg1"/>
                      </a:solidFill>
                    </a:defRPr>
                  </a:pPr>
                  <a:endParaRPr lang="fr-FR"/>
                </a:p>
              </c:txPr>
              <c:dLblPos val="bestFit"/>
              <c:showLegendKey val="0"/>
              <c:showVal val="1"/>
              <c:showCatName val="0"/>
              <c:showSerName val="0"/>
              <c:showPercent val="1"/>
              <c:showBubbleSize val="0"/>
            </c:dLbl>
            <c:dLbl>
              <c:idx val="1"/>
              <c:spPr/>
              <c:txPr>
                <a:bodyPr/>
                <a:lstStyle/>
                <a:p>
                  <a:pPr>
                    <a:defRPr>
                      <a:solidFill>
                        <a:schemeClr val="bg1"/>
                      </a:solidFill>
                    </a:defRPr>
                  </a:pPr>
                  <a:endParaRPr lang="fr-FR"/>
                </a:p>
              </c:txPr>
              <c:dLblPos val="bestFit"/>
              <c:showLegendKey val="0"/>
              <c:showVal val="1"/>
              <c:showCatName val="0"/>
              <c:showSerName val="0"/>
              <c:showPercent val="1"/>
              <c:showBubbleSize val="0"/>
            </c:dLbl>
            <c:dLbl>
              <c:idx val="2"/>
              <c:spPr/>
              <c:txPr>
                <a:bodyPr/>
                <a:lstStyle/>
                <a:p>
                  <a:pPr>
                    <a:defRPr>
                      <a:solidFill>
                        <a:schemeClr val="bg1"/>
                      </a:solidFill>
                    </a:defRPr>
                  </a:pPr>
                  <a:endParaRPr lang="fr-FR"/>
                </a:p>
              </c:txPr>
              <c:dLblPos val="bestFit"/>
              <c:showLegendKey val="0"/>
              <c:showVal val="1"/>
              <c:showCatName val="0"/>
              <c:showSerName val="0"/>
              <c:showPercent val="1"/>
              <c:showBubbleSize val="0"/>
            </c:dLbl>
            <c:dLbl>
              <c:idx val="3"/>
              <c:spPr/>
              <c:txPr>
                <a:bodyPr/>
                <a:lstStyle/>
                <a:p>
                  <a:pPr>
                    <a:defRPr>
                      <a:solidFill>
                        <a:schemeClr val="bg1"/>
                      </a:solidFill>
                    </a:defRPr>
                  </a:pPr>
                  <a:endParaRPr lang="fr-FR"/>
                </a:p>
              </c:txPr>
              <c:dLblPos val="bestFit"/>
              <c:showLegendKey val="0"/>
              <c:showVal val="1"/>
              <c:showCatName val="0"/>
              <c:showSerName val="0"/>
              <c:showPercent val="1"/>
              <c:showBubbleSize val="0"/>
            </c:dLbl>
            <c:spPr/>
            <c:txPr>
              <a:bodyPr/>
              <a:lstStyle/>
              <a:p>
                <a:pPr>
                  <a:defRPr>
                    <a:solidFill>
                      <a:sysClr val="windowText" lastClr="000000"/>
                    </a:solidFill>
                  </a:defRPr>
                </a:pPr>
                <a:endParaRPr lang="fr-FR"/>
              </a:p>
            </c:txPr>
            <c:dLblPos val="bestFit"/>
            <c:showLegendKey val="0"/>
            <c:showVal val="1"/>
            <c:showCatName val="0"/>
            <c:showSerName val="0"/>
            <c:showPercent val="1"/>
            <c:showBubbleSize val="0"/>
            <c:separator>
</c:separator>
            <c:showLeaderLines val="1"/>
          </c:dLbls>
          <c:cat>
            <c:strRef>
              <c:f>'Forces citées'!$A$6:$A$17</c:f>
              <c:strCache>
                <c:ptCount val="12"/>
                <c:pt idx="0">
                  <c:v>FN </c:v>
                </c:pt>
                <c:pt idx="1">
                  <c:v>UMP </c:v>
                </c:pt>
                <c:pt idx="2">
                  <c:v>PS </c:v>
                </c:pt>
                <c:pt idx="3">
                  <c:v>UDI </c:v>
                </c:pt>
                <c:pt idx="4">
                  <c:v>EELV </c:v>
                </c:pt>
                <c:pt idx="5">
                  <c:v>Modem </c:v>
                </c:pt>
                <c:pt idx="6">
                  <c:v>FdG </c:v>
                </c:pt>
                <c:pt idx="7">
                  <c:v>ED </c:v>
                </c:pt>
                <c:pt idx="8">
                  <c:v>PC </c:v>
                </c:pt>
                <c:pt idx="9">
                  <c:v>EG </c:v>
                </c:pt>
                <c:pt idx="10">
                  <c:v>PRG </c:v>
                </c:pt>
                <c:pt idx="11">
                  <c:v>NPA </c:v>
                </c:pt>
              </c:strCache>
            </c:strRef>
          </c:cat>
          <c:val>
            <c:numRef>
              <c:f>'Forces citées'!$B$6:$B$17</c:f>
              <c:numCache>
                <c:formatCode>General</c:formatCode>
                <c:ptCount val="12"/>
                <c:pt idx="0">
                  <c:v>181</c:v>
                </c:pt>
                <c:pt idx="1">
                  <c:v>100</c:v>
                </c:pt>
                <c:pt idx="2">
                  <c:v>97</c:v>
                </c:pt>
                <c:pt idx="3">
                  <c:v>23</c:v>
                </c:pt>
                <c:pt idx="4">
                  <c:v>16</c:v>
                </c:pt>
                <c:pt idx="5">
                  <c:v>14</c:v>
                </c:pt>
                <c:pt idx="6">
                  <c:v>10</c:v>
                </c:pt>
                <c:pt idx="7">
                  <c:v>8</c:v>
                </c:pt>
                <c:pt idx="8">
                  <c:v>7</c:v>
                </c:pt>
                <c:pt idx="9">
                  <c:v>3</c:v>
                </c:pt>
                <c:pt idx="10">
                  <c:v>2</c:v>
                </c:pt>
                <c:pt idx="11">
                  <c:v>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8825193069353727"/>
          <c:y val="0.16497843320658148"/>
          <c:w val="9.6598891525113986E-2"/>
          <c:h val="0.65415086455584803"/>
        </c:manualLayout>
      </c:layout>
      <c:overlay val="0"/>
    </c:legend>
    <c:plotVisOnly val="1"/>
    <c:dispBlanksAs val="gap"/>
    <c:showDLblsOverMax val="0"/>
  </c:chart>
  <c:txPr>
    <a:bodyPr/>
    <a:lstStyle/>
    <a:p>
      <a:pPr>
        <a:defRPr sz="1200" baseline="0"/>
      </a:pPr>
      <a:endParaRPr lang="fr-FR"/>
    </a:p>
  </c:txPr>
  <c:printSettings>
    <c:headerFooter/>
    <c:pageMargins b="0.75" l="0.7" r="0.7" t="0.75" header="0.3" footer="0.3"/>
    <c:pageSetup/>
  </c:printSettings>
  <c:extLst>
    <c:ext xmlns:c14="http://schemas.microsoft.com/office/drawing/2007/8/2/chart" uri="{781A3756-C4B2-4CAC-9D66-4F8BD8637D16}">
      <c14:pivotOptions>
        <c14:dropZoneCategories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[Analyse France 2.xlsx]Sujets!Tableau croisé dynamique1</c:name>
    <c:fmtId val="0"/>
  </c:pivotSource>
  <c:chart>
    <c:title>
      <c:tx>
        <c:rich>
          <a:bodyPr/>
          <a:lstStyle/>
          <a:p>
            <a:pPr>
              <a:defRPr/>
            </a:pPr>
            <a:r>
              <a:rPr lang="en-US"/>
              <a:t>Sujets des interventions exclusivement dédiées</a:t>
            </a:r>
            <a:r>
              <a:rPr lang="en-US" baseline="0"/>
              <a:t> à une force politique</a:t>
            </a:r>
            <a:endParaRPr lang="en-US"/>
          </a:p>
        </c:rich>
      </c:tx>
      <c:layout/>
      <c:overlay val="0"/>
    </c:title>
    <c:autoTitleDeleted val="0"/>
    <c:pivotFmts>
      <c:pivotFmt>
        <c:idx val="0"/>
        <c:marker>
          <c:symbol val="none"/>
        </c:marker>
        <c:dLbl>
          <c:idx val="0"/>
          <c:layout/>
          <c:spPr/>
          <c:txPr>
            <a:bodyPr/>
            <a:lstStyle/>
            <a:p>
              <a:pPr>
                <a:defRPr/>
              </a:pPr>
              <a:endParaRPr lang="fr-FR"/>
            </a:p>
          </c:txPr>
          <c:showLegendKey val="0"/>
          <c:showVal val="0"/>
          <c:showCatName val="0"/>
          <c:showSerName val="0"/>
          <c:showPercent val="1"/>
          <c:showBubbleSize val="0"/>
        </c:dLbl>
      </c:pivotFmt>
      <c:pivotFmt>
        <c:idx val="1"/>
        <c:marker>
          <c:symbol val="none"/>
        </c:marker>
        <c:dLbl>
          <c:idx val="0"/>
          <c:spPr/>
          <c:txPr>
            <a:bodyPr/>
            <a:lstStyle/>
            <a:p>
              <a:pPr>
                <a:defRPr/>
              </a:pPr>
              <a:endParaRPr lang="fr-FR"/>
            </a:p>
          </c:txPr>
          <c:showLegendKey val="0"/>
          <c:showVal val="0"/>
          <c:showCatName val="0"/>
          <c:showSerName val="0"/>
          <c:showPercent val="1"/>
          <c:showBubbleSize val="0"/>
        </c:dLbl>
      </c:pivotFmt>
      <c:pivotFmt>
        <c:idx val="2"/>
        <c:spPr>
          <a:solidFill>
            <a:srgbClr val="663300"/>
          </a:solidFill>
        </c:spPr>
      </c:pivotFmt>
      <c:pivotFmt>
        <c:idx val="3"/>
        <c:spPr>
          <a:solidFill>
            <a:srgbClr val="0066FF"/>
          </a:solidFill>
        </c:spPr>
      </c:pivotFmt>
      <c:pivotFmt>
        <c:idx val="4"/>
        <c:spPr>
          <a:solidFill>
            <a:srgbClr val="0000CC"/>
          </a:solidFill>
        </c:spPr>
      </c:pivotFmt>
      <c:pivotFmt>
        <c:idx val="5"/>
        <c:spPr>
          <a:solidFill>
            <a:srgbClr val="FF6600"/>
          </a:solidFill>
        </c:spPr>
      </c:pivotFmt>
      <c:pivotFmt>
        <c:idx val="6"/>
        <c:spPr>
          <a:solidFill>
            <a:srgbClr val="FF0066"/>
          </a:solidFill>
        </c:spPr>
      </c:pivotFmt>
      <c:pivotFmt>
        <c:idx val="7"/>
        <c:spPr>
          <a:solidFill>
            <a:srgbClr val="CC99FF"/>
          </a:solidFill>
        </c:spPr>
      </c:pivotFmt>
      <c:pivotFmt>
        <c:idx val="8"/>
        <c:spPr>
          <a:solidFill>
            <a:srgbClr val="663300"/>
          </a:solidFill>
        </c:spPr>
      </c:pivotFmt>
      <c:pivotFmt>
        <c:idx val="9"/>
        <c:spPr>
          <a:solidFill>
            <a:srgbClr val="0066FF"/>
          </a:solidFill>
        </c:spPr>
      </c:pivotFmt>
      <c:pivotFmt>
        <c:idx val="10"/>
        <c:marker>
          <c:symbol val="none"/>
        </c:marker>
        <c:dLbl>
          <c:idx val="0"/>
          <c:spPr/>
          <c:txPr>
            <a:bodyPr/>
            <a:lstStyle/>
            <a:p>
              <a:pPr>
                <a:defRPr/>
              </a:pPr>
              <a:endParaRPr lang="fr-FR"/>
            </a:p>
          </c:txPr>
          <c:showLegendKey val="0"/>
          <c:showVal val="0"/>
          <c:showCatName val="0"/>
          <c:showSerName val="0"/>
          <c:showPercent val="1"/>
          <c:showBubbleSize val="0"/>
        </c:dLbl>
      </c:pivotFmt>
      <c:pivotFmt>
        <c:idx val="11"/>
        <c:spPr>
          <a:solidFill>
            <a:srgbClr val="FF0000"/>
          </a:solidFill>
        </c:spPr>
      </c:pivotFmt>
      <c:pivotFmt>
        <c:idx val="12"/>
        <c:spPr>
          <a:solidFill>
            <a:schemeClr val="bg1">
              <a:lumMod val="85000"/>
            </a:schemeClr>
          </a:solidFill>
        </c:spPr>
      </c:pivotFmt>
    </c:pivotFmts>
    <c:plotArea>
      <c:layout/>
      <c:pieChart>
        <c:varyColors val="1"/>
        <c:ser>
          <c:idx val="0"/>
          <c:order val="0"/>
          <c:tx>
            <c:strRef>
              <c:f>Sujets!$B$5</c:f>
              <c:strCache>
                <c:ptCount val="1"/>
                <c:pt idx="0">
                  <c:v>Somme de durée</c:v>
                </c:pt>
              </c:strCache>
            </c:strRef>
          </c:tx>
          <c:dPt>
            <c:idx val="0"/>
            <c:bubble3D val="0"/>
            <c:spPr>
              <a:solidFill>
                <a:srgbClr val="663300"/>
              </a:solidFill>
            </c:spPr>
          </c:dPt>
          <c:dPt>
            <c:idx val="1"/>
            <c:bubble3D val="0"/>
            <c:spPr>
              <a:solidFill>
                <a:srgbClr val="663300"/>
              </a:solidFill>
            </c:spPr>
          </c:dPt>
          <c:dPt>
            <c:idx val="2"/>
            <c:bubble3D val="0"/>
            <c:spPr>
              <a:solidFill>
                <a:srgbClr val="0000CC"/>
              </a:solidFill>
            </c:spPr>
          </c:dPt>
          <c:dPt>
            <c:idx val="3"/>
            <c:bubble3D val="0"/>
            <c:spPr>
              <a:solidFill>
                <a:srgbClr val="0066FF"/>
              </a:solidFill>
            </c:spPr>
          </c:dPt>
          <c:dPt>
            <c:idx val="4"/>
            <c:bubble3D val="0"/>
            <c:spPr>
              <a:solidFill>
                <a:srgbClr val="0066FF"/>
              </a:solidFill>
            </c:spPr>
          </c:dPt>
          <c:dPt>
            <c:idx val="5"/>
            <c:bubble3D val="0"/>
            <c:spPr>
              <a:solidFill>
                <a:srgbClr val="FF6600"/>
              </a:solidFill>
            </c:spPr>
          </c:dPt>
          <c:dPt>
            <c:idx val="6"/>
            <c:bubble3D val="0"/>
            <c:spPr>
              <a:solidFill>
                <a:srgbClr val="CC99FF"/>
              </a:solidFill>
            </c:spPr>
          </c:dPt>
          <c:dPt>
            <c:idx val="7"/>
            <c:bubble3D val="0"/>
            <c:spPr>
              <a:solidFill>
                <a:srgbClr val="FF0066"/>
              </a:solidFill>
            </c:spPr>
          </c:dPt>
          <c:dPt>
            <c:idx val="8"/>
            <c:bubble3D val="0"/>
            <c:spPr>
              <a:solidFill>
                <a:srgbClr val="FF0000"/>
              </a:solidFill>
            </c:spPr>
          </c:dPt>
          <c:dPt>
            <c:idx val="9"/>
            <c:bubble3D val="0"/>
          </c:dPt>
          <c:dLbls>
            <c:spPr/>
            <c:txPr>
              <a:bodyPr/>
              <a:lstStyle/>
              <a:p>
                <a:pPr>
                  <a:defRPr/>
                </a:pPr>
                <a:endParaRPr lang="fr-FR"/>
              </a:p>
            </c:txPr>
            <c:showLegendKey val="0"/>
            <c:showVal val="0"/>
            <c:showCatName val="0"/>
            <c:showSerName val="0"/>
            <c:showPercent val="1"/>
            <c:showBubbleSize val="0"/>
            <c:showLeaderLines val="1"/>
          </c:dLbls>
          <c:cat>
            <c:strRef>
              <c:f>Sujets!$A$6:$A$15</c:f>
              <c:strCache>
                <c:ptCount val="9"/>
                <c:pt idx="0">
                  <c:v>FN</c:v>
                </c:pt>
                <c:pt idx="1">
                  <c:v>RBM</c:v>
                </c:pt>
                <c:pt idx="2">
                  <c:v>UMP</c:v>
                </c:pt>
                <c:pt idx="3">
                  <c:v>UDI</c:v>
                </c:pt>
                <c:pt idx="4">
                  <c:v>"droite"</c:v>
                </c:pt>
                <c:pt idx="5">
                  <c:v>Modem</c:v>
                </c:pt>
                <c:pt idx="6">
                  <c:v>PS</c:v>
                </c:pt>
                <c:pt idx="7">
                  <c:v>"gauche"</c:v>
                </c:pt>
                <c:pt idx="8">
                  <c:v>FdG</c:v>
                </c:pt>
              </c:strCache>
            </c:strRef>
          </c:cat>
          <c:val>
            <c:numRef>
              <c:f>Sujets!$B$6:$B$15</c:f>
              <c:numCache>
                <c:formatCode>[h]:mm:ss;@</c:formatCode>
                <c:ptCount val="9"/>
                <c:pt idx="0">
                  <c:v>1.2027777777777775</c:v>
                </c:pt>
                <c:pt idx="1">
                  <c:v>0.11875000000000002</c:v>
                </c:pt>
                <c:pt idx="2">
                  <c:v>0.23819444444444443</c:v>
                </c:pt>
                <c:pt idx="3">
                  <c:v>2.361111111111111E-2</c:v>
                </c:pt>
                <c:pt idx="4">
                  <c:v>3.3333333333333333E-2</c:v>
                </c:pt>
                <c:pt idx="5">
                  <c:v>1.3888888888888888E-2</c:v>
                </c:pt>
                <c:pt idx="6">
                  <c:v>0.24027777777777778</c:v>
                </c:pt>
                <c:pt idx="7">
                  <c:v>3.888888888888889E-2</c:v>
                </c:pt>
                <c:pt idx="8">
                  <c:v>3.3333333333333333E-2</c:v>
                </c:pt>
              </c:numCache>
            </c:numRef>
          </c:val>
        </c:ser>
        <c:ser>
          <c:idx val="1"/>
          <c:order val="1"/>
          <c:tx>
            <c:strRef>
              <c:f>Sujets!$C$5</c:f>
              <c:strCache>
                <c:ptCount val="1"/>
                <c:pt idx="0">
                  <c:v>Somme de Pourcentage</c:v>
                </c:pt>
              </c:strCache>
            </c:strRef>
          </c:tx>
          <c:dLbls>
            <c:spPr/>
            <c:txPr>
              <a:bodyPr/>
              <a:lstStyle/>
              <a:p>
                <a:pPr>
                  <a:defRPr/>
                </a:pPr>
                <a:endParaRPr lang="fr-FR"/>
              </a:p>
            </c:txPr>
            <c:showLegendKey val="0"/>
            <c:showVal val="0"/>
            <c:showCatName val="0"/>
            <c:showSerName val="0"/>
            <c:showPercent val="1"/>
            <c:showBubbleSize val="0"/>
            <c:showLeaderLines val="1"/>
          </c:dLbls>
          <c:cat>
            <c:strRef>
              <c:f>Sujets!$A$6:$A$15</c:f>
              <c:strCache>
                <c:ptCount val="9"/>
                <c:pt idx="0">
                  <c:v>FN</c:v>
                </c:pt>
                <c:pt idx="1">
                  <c:v>RBM</c:v>
                </c:pt>
                <c:pt idx="2">
                  <c:v>UMP</c:v>
                </c:pt>
                <c:pt idx="3">
                  <c:v>UDI</c:v>
                </c:pt>
                <c:pt idx="4">
                  <c:v>"droite"</c:v>
                </c:pt>
                <c:pt idx="5">
                  <c:v>Modem</c:v>
                </c:pt>
                <c:pt idx="6">
                  <c:v>PS</c:v>
                </c:pt>
                <c:pt idx="7">
                  <c:v>"gauche"</c:v>
                </c:pt>
                <c:pt idx="8">
                  <c:v>FdG</c:v>
                </c:pt>
              </c:strCache>
            </c:strRef>
          </c:cat>
          <c:val>
            <c:numRef>
              <c:f>Sujets!$C$6:$C$15</c:f>
              <c:numCache>
                <c:formatCode>0.00%</c:formatCode>
                <c:ptCount val="9"/>
                <c:pt idx="0">
                  <c:v>0.61901358112937799</c:v>
                </c:pt>
                <c:pt idx="1">
                  <c:v>6.1115082201572565E-2</c:v>
                </c:pt>
                <c:pt idx="2">
                  <c:v>0.12258756254467476</c:v>
                </c:pt>
                <c:pt idx="3">
                  <c:v>1.2151536812008578E-2</c:v>
                </c:pt>
                <c:pt idx="4">
                  <c:v>1.7155110793423873E-2</c:v>
                </c:pt>
                <c:pt idx="5">
                  <c:v>7.1479628305932807E-3</c:v>
                </c:pt>
                <c:pt idx="6">
                  <c:v>0.12365975696926376</c:v>
                </c:pt>
                <c:pt idx="7">
                  <c:v>2.0014295925661188E-2</c:v>
                </c:pt>
                <c:pt idx="8">
                  <c:v>1.7155110793423873E-2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1472651189919087"/>
          <c:y val="0.18518707933785505"/>
          <c:w val="0.1196428547206793"/>
          <c:h val="0.64796243021081312"/>
        </c:manualLayout>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extLst>
    <c:ext xmlns:c14="http://schemas.microsoft.com/office/drawing/2007/8/2/chart" uri="{781A3756-C4B2-4CAC-9D66-4F8BD8637D16}">
      <c14:pivotOptions>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390525</xdr:colOff>
      <xdr:row>2</xdr:row>
      <xdr:rowOff>14287</xdr:rowOff>
    </xdr:from>
    <xdr:to>
      <xdr:col>13</xdr:col>
      <xdr:colOff>704850</xdr:colOff>
      <xdr:row>27</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495300</xdr:colOff>
      <xdr:row>4</xdr:row>
      <xdr:rowOff>9524</xdr:rowOff>
    </xdr:from>
    <xdr:to>
      <xdr:col>11</xdr:col>
      <xdr:colOff>66675</xdr:colOff>
      <xdr:row>29</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1724.002812152779" createdVersion="4" refreshedVersion="4" minRefreshableVersion="3" recordCount="197">
  <cacheSource type="worksheet">
    <worksheetSource name="Tableau1[[durée]:[EG]]"/>
  </cacheSource>
  <cacheFields count="20">
    <cacheField name="durée" numFmtId="20">
      <sharedItems containsDate="1" containsMixedTypes="1" minDate="1899-12-30T00:02:00" maxDate="1899-12-30T02:55:00" count="81">
        <s v="-"/>
        <d v="1899-12-30T01:06:00"/>
        <d v="1899-12-30T00:16:00"/>
        <d v="1899-12-30T00:07:00"/>
        <d v="1899-12-30T00:24:00"/>
        <d v="1899-12-30T00:14:00"/>
        <d v="1899-12-30T00:22:00"/>
        <d v="1899-12-30T00:28:00"/>
        <d v="1899-12-30T01:07:00"/>
        <d v="1899-12-30T01:15:00"/>
        <d v="1899-12-30T00:51:00"/>
        <d v="1899-12-30T00:20:00"/>
        <d v="1899-12-30T00:37:00"/>
        <d v="1899-12-30T00:15:00"/>
        <d v="1899-12-30T00:35:00"/>
        <d v="1899-12-30T00:18:00"/>
        <d v="1899-12-30T00:29:00"/>
        <d v="1899-12-30T00:45:00"/>
        <d v="1899-12-30T00:26:00"/>
        <d v="1899-12-30T00:31:00"/>
        <d v="1899-12-30T01:30:00"/>
        <d v="1899-12-30T00:56:00"/>
        <d v="1899-12-30T00:48:00"/>
        <d v="1899-12-30T00:27:00"/>
        <d v="1899-12-30T00:50:00"/>
        <d v="1899-12-30T00:59:00"/>
        <d v="1899-12-30T00:42:00"/>
        <d v="1899-12-30T00:38:00"/>
        <d v="1899-12-30T01:17:00"/>
        <d v="1899-12-30T00:32:00"/>
        <d v="1899-12-30T01:20:00"/>
        <d v="1899-12-30T01:23:00"/>
        <d v="1899-12-30T00:47:00"/>
        <d v="1899-12-30T00:11:00"/>
        <d v="1899-12-30T00:36:00"/>
        <d v="1899-12-30T01:00:00"/>
        <d v="1899-12-30T01:40:00"/>
        <d v="1899-12-30T02:05:00"/>
        <d v="1899-12-30T02:43:00"/>
        <d v="1899-12-30T01:22:00"/>
        <d v="1899-12-30T00:21:00"/>
        <d v="1899-12-30T00:58:00"/>
        <d v="1899-12-30T01:42:00"/>
        <d v="1899-12-30T00:08:00"/>
        <d v="1899-12-30T01:05:00"/>
        <d v="1899-12-30T00:30:00"/>
        <d v="1899-12-30T00:05:00"/>
        <d v="1899-12-30T00:52:00"/>
        <d v="1899-12-30T01:13:00"/>
        <d v="1899-12-30T00:09:00"/>
        <d v="1899-12-30T00:57:00"/>
        <d v="1899-12-30T01:39:00"/>
        <d v="1899-12-30T02:25:00"/>
        <d v="1899-12-30T00:33:00"/>
        <d v="1899-12-30T00:25:00"/>
        <d v="1899-12-30T02:02:00"/>
        <d v="1899-12-30T00:10:00"/>
        <d v="1899-12-30T01:19:00"/>
        <d v="1899-12-30T00:03:00"/>
        <d v="1899-12-30T01:36:00"/>
        <d v="1899-12-30T02:50:00"/>
        <d v="1899-12-30T00:17:00"/>
        <d v="1899-12-30T00:19:00"/>
        <d v="1899-12-30T00:39:00"/>
        <d v="1899-12-30T00:06:00"/>
        <d v="1899-12-30T00:13:00"/>
        <d v="1899-12-30T00:55:00"/>
        <d v="1899-12-30T01:21:00"/>
        <d v="1899-12-30T02:18:00"/>
        <d v="1899-12-30T00:23:00"/>
        <d v="1899-12-30T00:04:00"/>
        <d v="1899-12-30T02:55:00"/>
        <d v="1899-12-30T00:43:00"/>
        <d v="1899-12-30T01:03:00"/>
        <d v="1899-12-30T00:02:00"/>
        <d v="1899-12-30T00:54:00"/>
        <d v="1899-12-30T01:43:00"/>
        <d v="1899-12-30T00:34:00"/>
        <d v="1899-12-30T00:40:00"/>
        <d v="1899-12-30T00:12:00"/>
        <d v="1899-12-30T01:01:00"/>
      </sharedItems>
    </cacheField>
    <cacheField name="Interv" numFmtId="0">
      <sharedItems count="43">
        <s v="-"/>
        <s v="Delahousse"/>
        <s v="Brice Couturier"/>
        <s v="Saint Cric"/>
        <s v="valérie"/>
        <s v="Guillaume"/>
        <s v="Dealouse/Saint C/val"/>
        <s v="reporter NKM"/>
        <s v="reporter gaudin"/>
        <s v="reporter HB"/>
        <s v="Drucker"/>
        <s v="reporter Saint-Gilles"/>
        <s v="reporter"/>
        <s v="Internet"/>
        <s v="Delahousse / Saint Cricq"/>
        <s v="Delahousse / Teinturier / Drucker"/>
        <s v="Dela"/>
        <s v="Pujadas"/>
        <s v="Saint Cric / Teinturier"/>
        <s v="Divers"/>
        <s v="Résultats"/>
        <s v="Pujadas / Teinturier"/>
        <s v="Le Foll"/>
        <s v="Hortefeux"/>
        <s v="Phillipot"/>
        <s v="Yade"/>
        <s v="Vallaud-Belkacem"/>
        <s v="Copé"/>
        <s v="Guaino"/>
        <s v="Placé"/>
        <s v="Collard"/>
        <s v="Teinturier"/>
        <s v="Jacob"/>
        <s v="Jouanno"/>
        <s v="Decker"/>
        <s v="Bayrou"/>
        <s v="Hamon"/>
        <s v="Le Pen"/>
        <s v="Ayrault"/>
        <s v="Laurent"/>
        <s v="Brivois"/>
        <s v="a" u="1"/>
        <s v="Dealouse" u="1"/>
      </sharedItems>
    </cacheField>
    <cacheField name="Parti" numFmtId="20">
      <sharedItems count="11">
        <s v="-"/>
        <s v="A"/>
        <s v="R"/>
        <s v="PS"/>
        <s v="UMP"/>
        <s v="FN"/>
        <s v="UDI"/>
        <s v="EELV"/>
        <s v="RBM"/>
        <s v="Modem"/>
        <s v="PC"/>
      </sharedItems>
    </cacheField>
    <cacheField name="commentaire" numFmtId="0">
      <sharedItems containsBlank="1" count="84">
        <s v="-"/>
        <s v="intro"/>
        <m/>
        <s v="QG NKM"/>
        <s v="Gaudin"/>
        <s v="Arrivée Le Foll"/>
        <s v="Gaint-Gilles (Gars)"/>
        <s v="QG Stéphane Ravier (FN)"/>
        <s v="cartes droite"/>
        <s v="cartes gauche"/>
        <s v="cartes FN"/>
        <s v="QG Hidalgo"/>
        <s v="QG Mennucci"/>
        <s v="Ministère de l'interieur"/>
        <s v="Strasbourg"/>
        <s v="Saint Etienne"/>
        <s v="Reims"/>
        <s v="Abstention"/>
        <s v="Toulouse"/>
        <s v="Pau"/>
        <s v="Bordeaux"/>
        <s v="Nantes"/>
        <s v="Tensions"/>
        <s v="Forbacq (Phillipot)"/>
        <s v="QG Gaudin"/>
        <s v="QG Ravier"/>
        <s v="Présentation invités"/>
        <s v="Invités à venir"/>
        <s v="Paris"/>
        <s v="Meublent…"/>
        <s v="Pau, Reims, Saint Etienne, Béziers, Quimper, Amiens, Nancy"/>
        <s v="Duplex"/>
        <s v="Question sur le FN"/>
        <s v="Réponse sur le FN"/>
        <s v="Avignon, Perpignan, Nimes"/>
        <s v="Question Copé"/>
        <s v="Réponse Copé"/>
        <s v="Villeneuve-sur-lot, Mulhouse, Epernay, Provins"/>
        <s v="Question Guaino"/>
        <s v="Réponse Guaino"/>
        <s v="Question Vallaud-Belkacem"/>
        <s v="Réponse Vallaud-Belkacem"/>
        <s v="Fréjus"/>
        <s v="QG FN Hénin-Baumont"/>
        <s v="Commentaire HB"/>
        <s v="Question Placé"/>
        <s v="Réponse Placé"/>
        <s v="Guingan, Tarbes, Chataudun, Niort, Argenton-sur-Creuse"/>
        <s v="Question Hortefeux"/>
        <s v="Réponse Hortefeux"/>
        <s v="Question Le Foll"/>
        <s v="Réponse Le Foll"/>
        <s v="Question Yade"/>
        <s v="Réponse Yade"/>
        <s v="Avignon, Pau, Reims, Saint Etienne, Bezier, Quimper, Amiens, Nancy, Nimes, Perpignan"/>
        <s v="Duplex Collard"/>
        <s v="Question Collard"/>
        <s v="Carpentras"/>
        <s v="Question Teinturier"/>
        <s v="Réponse Teinturier"/>
        <s v="Question Jacob"/>
        <s v="Réponse Jacob"/>
        <s v="Question Jouanno"/>
        <s v="Réponse Jouanno"/>
        <s v="Intro Bayrou"/>
        <s v="Retransmission Bayrou"/>
        <s v="Intro Reims"/>
        <s v="Chalons-en-Champagne, Carnaux, Blois, Florange, Quimperle"/>
        <s v="Question Hamon"/>
        <s v="Réponse Hamon"/>
        <s v="Citation Fillon"/>
        <s v="Tulle, Forach, Reims"/>
        <s v="Question Le Pen"/>
        <s v="Réponse Le Pen"/>
        <s v="Henin-Baumont"/>
        <s v="Intro Ayrault"/>
        <s v="Duplex Ayrault"/>
        <s v="Intro Paris"/>
        <s v="Marseille"/>
        <s v="Question Laurent"/>
        <s v="Réponse Laurent"/>
        <s v="Intro Brivois"/>
        <s v="Duplex Brivois"/>
        <s v="Intervention Laurent"/>
      </sharedItems>
    </cacheField>
    <cacheField name="sujet" numFmtId="0">
      <sharedItems containsBlank="1" count="12">
        <s v="-"/>
        <m/>
        <s v="UMP"/>
        <s v="FN"/>
        <s v="gauche"/>
        <s v="droite"/>
        <s v="PS"/>
        <s v="RBM"/>
        <s v="UDI"/>
        <s v="Modem"/>
        <s v="FdG"/>
        <s v="a" u="1"/>
      </sharedItems>
    </cacheField>
    <cacheField name="&quot;droite&quot;" numFmtId="0">
      <sharedItems containsString="0" containsBlank="1" containsNumber="1" containsInteger="1" minValue="0" maxValue="3"/>
    </cacheField>
    <cacheField name="&quot;gauche&quot;" numFmtId="0">
      <sharedItems containsString="0" containsBlank="1" containsNumber="1" containsInteger="1" minValue="0" maxValue="8"/>
    </cacheField>
    <cacheField name="FN" numFmtId="0">
      <sharedItems containsSemiMixedTypes="0" containsString="0" containsNumber="1" containsInteger="1" minValue="0" maxValue="11"/>
    </cacheField>
    <cacheField name="PS" numFmtId="0">
      <sharedItems containsSemiMixedTypes="0" containsString="0" containsNumber="1" containsInteger="1" minValue="0" maxValue="10"/>
    </cacheField>
    <cacheField name="UMP" numFmtId="0">
      <sharedItems containsString="0" containsBlank="1" containsNumber="1" containsInteger="1" minValue="0" maxValue="9"/>
    </cacheField>
    <cacheField name="UDI" numFmtId="0">
      <sharedItems containsString="0" containsBlank="1" containsNumber="1" containsInteger="1" minValue="0" maxValue="6"/>
    </cacheField>
    <cacheField name="Modem" numFmtId="0">
      <sharedItems containsString="0" containsBlank="1" containsNumber="1" containsInteger="1" minValue="0" maxValue="4"/>
    </cacheField>
    <cacheField name="EELV / les verts" numFmtId="0">
      <sharedItems containsString="0" containsBlank="1" containsNumber="1" containsInteger="1" minValue="0" maxValue="3"/>
    </cacheField>
    <cacheField name="FdG" numFmtId="0">
      <sharedItems containsString="0" containsBlank="1" containsNumber="1" containsInteger="1" minValue="0" maxValue="2"/>
    </cacheField>
    <cacheField name="NPA" numFmtId="0">
      <sharedItems containsString="0" containsBlank="1" containsNumber="1" containsInteger="1" minValue="0" maxValue="1"/>
    </cacheField>
    <cacheField name="DED / ED / fasciste" numFmtId="0">
      <sharedItems containsString="0" containsBlank="1" containsNumber="1" containsInteger="1" minValue="0" maxValue="2"/>
    </cacheField>
    <cacheField name="PRG" numFmtId="0">
      <sharedItems containsString="0" containsBlank="1" containsNumber="1" containsInteger="1" minValue="0" maxValue="2"/>
    </cacheField>
    <cacheField name="PC" numFmtId="0">
      <sharedItems containsString="0" containsBlank="1" containsNumber="1" containsInteger="1" minValue="0" maxValue="2"/>
    </cacheField>
    <cacheField name="EG" numFmtId="0">
      <sharedItems containsString="0" containsBlank="1" containsNumber="1" containsInteger="1" minValue="0" maxValue="2"/>
    </cacheField>
    <cacheField name="Pourcentage" numFmtId="0" formula="duré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7">
  <r>
    <x v="0"/>
    <x v="0"/>
    <x v="0"/>
    <x v="0"/>
    <x v="0"/>
    <n v="0"/>
    <n v="0"/>
    <n v="0"/>
    <n v="0"/>
    <n v="0"/>
    <n v="0"/>
    <n v="0"/>
    <n v="0"/>
    <n v="0"/>
    <n v="0"/>
    <n v="0"/>
    <n v="0"/>
    <n v="0"/>
    <n v="0"/>
  </r>
  <r>
    <x v="1"/>
    <x v="1"/>
    <x v="1"/>
    <x v="1"/>
    <x v="1"/>
    <n v="2"/>
    <n v="2"/>
    <n v="1"/>
    <n v="0"/>
    <m/>
    <m/>
    <m/>
    <m/>
    <m/>
    <m/>
    <m/>
    <m/>
    <m/>
    <m/>
  </r>
  <r>
    <x v="2"/>
    <x v="2"/>
    <x v="1"/>
    <x v="2"/>
    <x v="1"/>
    <m/>
    <m/>
    <n v="0"/>
    <n v="0"/>
    <m/>
    <m/>
    <m/>
    <m/>
    <m/>
    <m/>
    <m/>
    <m/>
    <m/>
    <m/>
  </r>
  <r>
    <x v="3"/>
    <x v="1"/>
    <x v="1"/>
    <x v="2"/>
    <x v="1"/>
    <m/>
    <m/>
    <n v="0"/>
    <n v="0"/>
    <m/>
    <m/>
    <m/>
    <m/>
    <m/>
    <m/>
    <m/>
    <m/>
    <m/>
    <m/>
  </r>
  <r>
    <x v="4"/>
    <x v="3"/>
    <x v="1"/>
    <x v="2"/>
    <x v="1"/>
    <n v="1"/>
    <n v="1"/>
    <n v="0"/>
    <n v="0"/>
    <m/>
    <m/>
    <m/>
    <m/>
    <m/>
    <m/>
    <m/>
    <m/>
    <m/>
    <m/>
  </r>
  <r>
    <x v="5"/>
    <x v="1"/>
    <x v="1"/>
    <x v="2"/>
    <x v="1"/>
    <m/>
    <m/>
    <n v="0"/>
    <n v="0"/>
    <m/>
    <m/>
    <m/>
    <m/>
    <m/>
    <m/>
    <m/>
    <m/>
    <m/>
    <m/>
  </r>
  <r>
    <x v="6"/>
    <x v="4"/>
    <x v="1"/>
    <x v="2"/>
    <x v="1"/>
    <m/>
    <n v="1"/>
    <n v="0"/>
    <n v="1"/>
    <n v="1"/>
    <m/>
    <m/>
    <m/>
    <m/>
    <m/>
    <m/>
    <m/>
    <m/>
    <m/>
  </r>
  <r>
    <x v="7"/>
    <x v="1"/>
    <x v="1"/>
    <x v="2"/>
    <x v="1"/>
    <m/>
    <m/>
    <n v="0"/>
    <n v="0"/>
    <m/>
    <m/>
    <m/>
    <m/>
    <m/>
    <m/>
    <m/>
    <m/>
    <m/>
    <m/>
  </r>
  <r>
    <x v="8"/>
    <x v="5"/>
    <x v="1"/>
    <x v="2"/>
    <x v="1"/>
    <m/>
    <m/>
    <n v="0"/>
    <n v="2"/>
    <m/>
    <m/>
    <m/>
    <m/>
    <m/>
    <m/>
    <m/>
    <m/>
    <m/>
    <m/>
  </r>
  <r>
    <x v="9"/>
    <x v="6"/>
    <x v="1"/>
    <x v="2"/>
    <x v="1"/>
    <m/>
    <m/>
    <n v="0"/>
    <n v="0"/>
    <n v="3"/>
    <m/>
    <m/>
    <m/>
    <m/>
    <m/>
    <m/>
    <m/>
    <m/>
    <m/>
  </r>
  <r>
    <x v="10"/>
    <x v="7"/>
    <x v="1"/>
    <x v="3"/>
    <x v="2"/>
    <m/>
    <m/>
    <n v="0"/>
    <n v="0"/>
    <m/>
    <m/>
    <m/>
    <m/>
    <m/>
    <m/>
    <m/>
    <m/>
    <m/>
    <m/>
  </r>
  <r>
    <x v="11"/>
    <x v="1"/>
    <x v="1"/>
    <x v="4"/>
    <x v="1"/>
    <m/>
    <m/>
    <n v="0"/>
    <n v="0"/>
    <m/>
    <m/>
    <m/>
    <m/>
    <m/>
    <m/>
    <m/>
    <m/>
    <m/>
    <m/>
  </r>
  <r>
    <x v="12"/>
    <x v="8"/>
    <x v="1"/>
    <x v="4"/>
    <x v="1"/>
    <m/>
    <m/>
    <n v="0"/>
    <n v="0"/>
    <m/>
    <m/>
    <m/>
    <m/>
    <m/>
    <m/>
    <m/>
    <m/>
    <m/>
    <m/>
  </r>
  <r>
    <x v="13"/>
    <x v="1"/>
    <x v="1"/>
    <x v="5"/>
    <x v="1"/>
    <m/>
    <m/>
    <n v="0"/>
    <n v="1"/>
    <m/>
    <m/>
    <m/>
    <m/>
    <m/>
    <m/>
    <m/>
    <m/>
    <m/>
    <m/>
  </r>
  <r>
    <x v="14"/>
    <x v="3"/>
    <x v="1"/>
    <x v="2"/>
    <x v="1"/>
    <n v="1"/>
    <n v="1"/>
    <n v="1"/>
    <n v="0"/>
    <m/>
    <m/>
    <m/>
    <m/>
    <m/>
    <m/>
    <m/>
    <m/>
    <m/>
    <m/>
  </r>
  <r>
    <x v="15"/>
    <x v="1"/>
    <x v="1"/>
    <x v="2"/>
    <x v="1"/>
    <m/>
    <m/>
    <n v="1"/>
    <n v="0"/>
    <m/>
    <m/>
    <m/>
    <m/>
    <m/>
    <m/>
    <m/>
    <m/>
    <m/>
    <m/>
  </r>
  <r>
    <x v="16"/>
    <x v="9"/>
    <x v="1"/>
    <x v="2"/>
    <x v="3"/>
    <m/>
    <n v="1"/>
    <n v="2"/>
    <n v="0"/>
    <m/>
    <m/>
    <m/>
    <m/>
    <m/>
    <m/>
    <m/>
    <m/>
    <m/>
    <m/>
  </r>
  <r>
    <x v="2"/>
    <x v="10"/>
    <x v="1"/>
    <x v="6"/>
    <x v="3"/>
    <m/>
    <m/>
    <n v="1"/>
    <n v="0"/>
    <m/>
    <m/>
    <m/>
    <m/>
    <m/>
    <m/>
    <m/>
    <m/>
    <m/>
    <m/>
  </r>
  <r>
    <x v="17"/>
    <x v="11"/>
    <x v="1"/>
    <x v="6"/>
    <x v="3"/>
    <m/>
    <m/>
    <n v="2"/>
    <n v="1"/>
    <m/>
    <m/>
    <m/>
    <m/>
    <m/>
    <m/>
    <m/>
    <m/>
    <m/>
    <m/>
  </r>
  <r>
    <x v="18"/>
    <x v="1"/>
    <x v="1"/>
    <x v="7"/>
    <x v="3"/>
    <m/>
    <m/>
    <n v="2"/>
    <n v="0"/>
    <m/>
    <m/>
    <m/>
    <m/>
    <m/>
    <m/>
    <m/>
    <m/>
    <m/>
    <m/>
  </r>
  <r>
    <x v="19"/>
    <x v="12"/>
    <x v="1"/>
    <x v="7"/>
    <x v="3"/>
    <m/>
    <m/>
    <n v="2"/>
    <n v="0"/>
    <m/>
    <m/>
    <m/>
    <m/>
    <m/>
    <m/>
    <m/>
    <m/>
    <m/>
    <m/>
  </r>
  <r>
    <x v="20"/>
    <x v="13"/>
    <x v="1"/>
    <x v="2"/>
    <x v="1"/>
    <m/>
    <m/>
    <n v="0"/>
    <n v="0"/>
    <m/>
    <m/>
    <m/>
    <m/>
    <m/>
    <m/>
    <m/>
    <m/>
    <m/>
    <m/>
  </r>
  <r>
    <x v="21"/>
    <x v="14"/>
    <x v="1"/>
    <x v="8"/>
    <x v="4"/>
    <n v="2"/>
    <n v="3"/>
    <n v="0"/>
    <n v="0"/>
    <m/>
    <m/>
    <m/>
    <m/>
    <m/>
    <m/>
    <m/>
    <m/>
    <m/>
    <m/>
  </r>
  <r>
    <x v="22"/>
    <x v="14"/>
    <x v="1"/>
    <x v="9"/>
    <x v="5"/>
    <n v="3"/>
    <n v="5"/>
    <n v="0"/>
    <n v="1"/>
    <m/>
    <m/>
    <m/>
    <m/>
    <m/>
    <m/>
    <m/>
    <m/>
    <m/>
    <m/>
  </r>
  <r>
    <x v="9"/>
    <x v="14"/>
    <x v="1"/>
    <x v="10"/>
    <x v="3"/>
    <n v="3"/>
    <n v="5"/>
    <n v="11"/>
    <n v="1"/>
    <m/>
    <m/>
    <m/>
    <m/>
    <m/>
    <m/>
    <m/>
    <m/>
    <m/>
    <m/>
  </r>
  <r>
    <x v="8"/>
    <x v="12"/>
    <x v="1"/>
    <x v="11"/>
    <x v="6"/>
    <m/>
    <m/>
    <n v="0"/>
    <n v="0"/>
    <m/>
    <m/>
    <m/>
    <m/>
    <m/>
    <m/>
    <m/>
    <m/>
    <m/>
    <m/>
  </r>
  <r>
    <x v="23"/>
    <x v="1"/>
    <x v="1"/>
    <x v="12"/>
    <x v="6"/>
    <m/>
    <m/>
    <n v="0"/>
    <n v="2"/>
    <m/>
    <m/>
    <m/>
    <m/>
    <m/>
    <m/>
    <m/>
    <m/>
    <m/>
    <m/>
  </r>
  <r>
    <x v="24"/>
    <x v="12"/>
    <x v="1"/>
    <x v="12"/>
    <x v="6"/>
    <n v="1"/>
    <n v="2"/>
    <n v="0"/>
    <n v="1"/>
    <m/>
    <m/>
    <m/>
    <m/>
    <m/>
    <m/>
    <m/>
    <m/>
    <m/>
    <m/>
  </r>
  <r>
    <x v="25"/>
    <x v="12"/>
    <x v="1"/>
    <x v="13"/>
    <x v="1"/>
    <m/>
    <m/>
    <n v="0"/>
    <n v="0"/>
    <m/>
    <m/>
    <m/>
    <m/>
    <m/>
    <m/>
    <m/>
    <m/>
    <m/>
    <m/>
  </r>
  <r>
    <x v="11"/>
    <x v="1"/>
    <x v="1"/>
    <x v="14"/>
    <x v="1"/>
    <m/>
    <m/>
    <n v="0"/>
    <n v="1"/>
    <n v="1"/>
    <m/>
    <m/>
    <m/>
    <m/>
    <m/>
    <m/>
    <m/>
    <m/>
    <m/>
  </r>
  <r>
    <x v="26"/>
    <x v="12"/>
    <x v="1"/>
    <x v="14"/>
    <x v="1"/>
    <m/>
    <n v="1"/>
    <n v="1"/>
    <n v="0"/>
    <n v="1"/>
    <n v="1"/>
    <m/>
    <n v="1"/>
    <n v="1"/>
    <m/>
    <m/>
    <m/>
    <m/>
    <m/>
  </r>
  <r>
    <x v="2"/>
    <x v="1"/>
    <x v="1"/>
    <x v="15"/>
    <x v="1"/>
    <n v="1"/>
    <m/>
    <n v="0"/>
    <n v="0"/>
    <m/>
    <m/>
    <m/>
    <m/>
    <m/>
    <m/>
    <m/>
    <m/>
    <m/>
    <m/>
  </r>
  <r>
    <x v="27"/>
    <x v="12"/>
    <x v="1"/>
    <x v="15"/>
    <x v="1"/>
    <n v="3"/>
    <m/>
    <n v="1"/>
    <n v="1"/>
    <n v="2"/>
    <n v="1"/>
    <n v="2"/>
    <m/>
    <m/>
    <m/>
    <m/>
    <m/>
    <m/>
    <m/>
  </r>
  <r>
    <x v="13"/>
    <x v="10"/>
    <x v="1"/>
    <x v="16"/>
    <x v="1"/>
    <m/>
    <n v="1"/>
    <n v="0"/>
    <n v="1"/>
    <n v="1"/>
    <m/>
    <m/>
    <m/>
    <m/>
    <m/>
    <m/>
    <m/>
    <m/>
    <m/>
  </r>
  <r>
    <x v="17"/>
    <x v="12"/>
    <x v="1"/>
    <x v="16"/>
    <x v="1"/>
    <n v="1"/>
    <n v="1"/>
    <n v="1"/>
    <n v="0"/>
    <n v="1"/>
    <n v="1"/>
    <n v="1"/>
    <m/>
    <m/>
    <m/>
    <m/>
    <m/>
    <m/>
    <m/>
  </r>
  <r>
    <x v="28"/>
    <x v="15"/>
    <x v="1"/>
    <x v="17"/>
    <x v="1"/>
    <m/>
    <m/>
    <n v="0"/>
    <n v="0"/>
    <m/>
    <m/>
    <m/>
    <m/>
    <m/>
    <m/>
    <m/>
    <m/>
    <m/>
    <m/>
  </r>
  <r>
    <x v="21"/>
    <x v="10"/>
    <x v="1"/>
    <x v="18"/>
    <x v="1"/>
    <n v="2"/>
    <n v="2"/>
    <n v="1"/>
    <n v="1"/>
    <n v="1"/>
    <m/>
    <m/>
    <n v="1"/>
    <n v="1"/>
    <m/>
    <m/>
    <m/>
    <m/>
    <m/>
  </r>
  <r>
    <x v="11"/>
    <x v="16"/>
    <x v="1"/>
    <x v="19"/>
    <x v="1"/>
    <m/>
    <m/>
    <n v="0"/>
    <n v="1"/>
    <m/>
    <m/>
    <m/>
    <m/>
    <m/>
    <m/>
    <m/>
    <m/>
    <m/>
    <m/>
  </r>
  <r>
    <x v="29"/>
    <x v="12"/>
    <x v="1"/>
    <x v="19"/>
    <x v="1"/>
    <m/>
    <n v="1"/>
    <n v="0"/>
    <n v="0"/>
    <m/>
    <m/>
    <m/>
    <m/>
    <m/>
    <m/>
    <m/>
    <m/>
    <m/>
    <m/>
  </r>
  <r>
    <x v="13"/>
    <x v="10"/>
    <x v="1"/>
    <x v="20"/>
    <x v="1"/>
    <m/>
    <m/>
    <n v="0"/>
    <n v="0"/>
    <m/>
    <m/>
    <m/>
    <m/>
    <m/>
    <m/>
    <m/>
    <m/>
    <m/>
    <m/>
  </r>
  <r>
    <x v="24"/>
    <x v="12"/>
    <x v="1"/>
    <x v="2"/>
    <x v="1"/>
    <n v="1"/>
    <m/>
    <n v="1"/>
    <n v="1"/>
    <m/>
    <m/>
    <m/>
    <m/>
    <n v="1"/>
    <n v="1"/>
    <m/>
    <m/>
    <m/>
    <m/>
  </r>
  <r>
    <x v="30"/>
    <x v="7"/>
    <x v="1"/>
    <x v="3"/>
    <x v="2"/>
    <m/>
    <m/>
    <n v="0"/>
    <n v="0"/>
    <m/>
    <m/>
    <m/>
    <m/>
    <m/>
    <m/>
    <m/>
    <m/>
    <m/>
    <m/>
  </r>
  <r>
    <x v="21"/>
    <x v="12"/>
    <x v="1"/>
    <x v="21"/>
    <x v="1"/>
    <m/>
    <m/>
    <n v="0"/>
    <n v="1"/>
    <m/>
    <m/>
    <m/>
    <m/>
    <m/>
    <m/>
    <m/>
    <m/>
    <m/>
    <m/>
  </r>
  <r>
    <x v="31"/>
    <x v="14"/>
    <x v="1"/>
    <x v="22"/>
    <x v="1"/>
    <n v="1"/>
    <n v="3"/>
    <n v="0"/>
    <n v="0"/>
    <n v="1"/>
    <m/>
    <m/>
    <m/>
    <m/>
    <m/>
    <m/>
    <m/>
    <m/>
    <m/>
  </r>
  <r>
    <x v="32"/>
    <x v="10"/>
    <x v="1"/>
    <x v="23"/>
    <x v="3"/>
    <n v="1"/>
    <m/>
    <n v="2"/>
    <n v="1"/>
    <n v="1"/>
    <m/>
    <m/>
    <m/>
    <m/>
    <m/>
    <m/>
    <m/>
    <m/>
    <m/>
  </r>
  <r>
    <x v="32"/>
    <x v="12"/>
    <x v="1"/>
    <x v="24"/>
    <x v="2"/>
    <m/>
    <m/>
    <n v="0"/>
    <n v="0"/>
    <m/>
    <m/>
    <m/>
    <m/>
    <m/>
    <m/>
    <m/>
    <m/>
    <m/>
    <m/>
  </r>
  <r>
    <x v="33"/>
    <x v="10"/>
    <x v="1"/>
    <x v="25"/>
    <x v="3"/>
    <m/>
    <m/>
    <n v="1"/>
    <n v="0"/>
    <m/>
    <m/>
    <m/>
    <m/>
    <m/>
    <m/>
    <m/>
    <m/>
    <m/>
    <m/>
  </r>
  <r>
    <x v="34"/>
    <x v="12"/>
    <x v="1"/>
    <x v="25"/>
    <x v="3"/>
    <m/>
    <m/>
    <n v="3"/>
    <n v="0"/>
    <m/>
    <m/>
    <m/>
    <m/>
    <m/>
    <m/>
    <m/>
    <m/>
    <m/>
    <m/>
  </r>
  <r>
    <x v="35"/>
    <x v="17"/>
    <x v="1"/>
    <x v="26"/>
    <x v="1"/>
    <m/>
    <m/>
    <n v="0"/>
    <n v="0"/>
    <n v="2"/>
    <n v="1"/>
    <m/>
    <n v="1"/>
    <m/>
    <m/>
    <m/>
    <m/>
    <m/>
    <m/>
  </r>
  <r>
    <x v="36"/>
    <x v="18"/>
    <x v="1"/>
    <x v="17"/>
    <x v="1"/>
    <n v="1"/>
    <n v="1"/>
    <n v="0"/>
    <n v="0"/>
    <m/>
    <m/>
    <m/>
    <m/>
    <m/>
    <m/>
    <m/>
    <m/>
    <m/>
    <m/>
  </r>
  <r>
    <x v="14"/>
    <x v="17"/>
    <x v="1"/>
    <x v="27"/>
    <x v="1"/>
    <m/>
    <m/>
    <n v="1"/>
    <n v="0"/>
    <n v="1"/>
    <m/>
    <m/>
    <m/>
    <m/>
    <m/>
    <m/>
    <m/>
    <m/>
    <m/>
  </r>
  <r>
    <x v="14"/>
    <x v="12"/>
    <x v="1"/>
    <x v="28"/>
    <x v="1"/>
    <n v="1"/>
    <n v="1"/>
    <n v="0"/>
    <n v="0"/>
    <m/>
    <m/>
    <m/>
    <m/>
    <m/>
    <m/>
    <m/>
    <m/>
    <m/>
    <m/>
  </r>
  <r>
    <x v="37"/>
    <x v="19"/>
    <x v="1"/>
    <x v="29"/>
    <x v="1"/>
    <m/>
    <m/>
    <n v="0"/>
    <n v="0"/>
    <m/>
    <m/>
    <m/>
    <m/>
    <m/>
    <m/>
    <m/>
    <m/>
    <m/>
    <m/>
  </r>
  <r>
    <x v="38"/>
    <x v="20"/>
    <x v="2"/>
    <x v="30"/>
    <x v="1"/>
    <m/>
    <n v="1"/>
    <n v="4"/>
    <n v="6"/>
    <n v="6"/>
    <n v="4"/>
    <n v="3"/>
    <n v="3"/>
    <m/>
    <m/>
    <n v="1"/>
    <n v="2"/>
    <n v="2"/>
    <m/>
  </r>
  <r>
    <x v="39"/>
    <x v="21"/>
    <x v="1"/>
    <x v="2"/>
    <x v="1"/>
    <n v="1"/>
    <n v="2"/>
    <n v="4"/>
    <n v="0"/>
    <n v="1"/>
    <m/>
    <m/>
    <m/>
    <m/>
    <m/>
    <m/>
    <m/>
    <m/>
    <m/>
  </r>
  <r>
    <x v="1"/>
    <x v="22"/>
    <x v="3"/>
    <x v="2"/>
    <x v="6"/>
    <m/>
    <m/>
    <n v="0"/>
    <n v="0"/>
    <m/>
    <m/>
    <m/>
    <m/>
    <m/>
    <m/>
    <m/>
    <m/>
    <m/>
    <m/>
  </r>
  <r>
    <x v="40"/>
    <x v="17"/>
    <x v="1"/>
    <x v="2"/>
    <x v="1"/>
    <m/>
    <m/>
    <n v="1"/>
    <n v="2"/>
    <n v="1"/>
    <m/>
    <m/>
    <m/>
    <m/>
    <m/>
    <m/>
    <m/>
    <m/>
    <m/>
  </r>
  <r>
    <x v="41"/>
    <x v="23"/>
    <x v="4"/>
    <x v="2"/>
    <x v="2"/>
    <m/>
    <m/>
    <n v="0"/>
    <n v="1"/>
    <n v="2"/>
    <n v="1"/>
    <m/>
    <m/>
    <m/>
    <m/>
    <m/>
    <m/>
    <m/>
    <m/>
  </r>
  <r>
    <x v="42"/>
    <x v="24"/>
    <x v="5"/>
    <x v="31"/>
    <x v="3"/>
    <m/>
    <n v="1"/>
    <n v="3"/>
    <n v="3"/>
    <n v="2"/>
    <m/>
    <m/>
    <n v="1"/>
    <m/>
    <m/>
    <m/>
    <m/>
    <n v="1"/>
    <m/>
  </r>
  <r>
    <x v="43"/>
    <x v="1"/>
    <x v="1"/>
    <x v="32"/>
    <x v="3"/>
    <m/>
    <m/>
    <n v="1"/>
    <n v="0"/>
    <m/>
    <m/>
    <m/>
    <m/>
    <m/>
    <m/>
    <m/>
    <m/>
    <m/>
    <m/>
  </r>
  <r>
    <x v="44"/>
    <x v="25"/>
    <x v="6"/>
    <x v="33"/>
    <x v="3"/>
    <m/>
    <n v="1"/>
    <n v="2"/>
    <n v="1"/>
    <m/>
    <m/>
    <m/>
    <m/>
    <m/>
    <m/>
    <m/>
    <m/>
    <m/>
    <m/>
  </r>
  <r>
    <x v="44"/>
    <x v="20"/>
    <x v="2"/>
    <x v="34"/>
    <x v="1"/>
    <m/>
    <m/>
    <n v="4"/>
    <n v="3"/>
    <n v="3"/>
    <n v="1"/>
    <m/>
    <m/>
    <m/>
    <m/>
    <m/>
    <m/>
    <n v="1"/>
    <m/>
  </r>
  <r>
    <x v="6"/>
    <x v="17"/>
    <x v="1"/>
    <x v="32"/>
    <x v="3"/>
    <m/>
    <m/>
    <n v="1"/>
    <n v="1"/>
    <n v="1"/>
    <m/>
    <m/>
    <m/>
    <m/>
    <m/>
    <m/>
    <m/>
    <m/>
    <m/>
  </r>
  <r>
    <x v="45"/>
    <x v="26"/>
    <x v="3"/>
    <x v="33"/>
    <x v="3"/>
    <m/>
    <m/>
    <n v="2"/>
    <n v="1"/>
    <n v="1"/>
    <n v="1"/>
    <m/>
    <m/>
    <m/>
    <m/>
    <m/>
    <m/>
    <m/>
    <m/>
  </r>
  <r>
    <x v="13"/>
    <x v="17"/>
    <x v="1"/>
    <x v="32"/>
    <x v="3"/>
    <m/>
    <m/>
    <n v="1"/>
    <n v="1"/>
    <m/>
    <m/>
    <m/>
    <m/>
    <m/>
    <m/>
    <m/>
    <m/>
    <m/>
    <m/>
  </r>
  <r>
    <x v="43"/>
    <x v="26"/>
    <x v="3"/>
    <x v="33"/>
    <x v="3"/>
    <m/>
    <m/>
    <n v="1"/>
    <n v="0"/>
    <m/>
    <m/>
    <m/>
    <m/>
    <m/>
    <m/>
    <m/>
    <m/>
    <m/>
    <m/>
  </r>
  <r>
    <x v="43"/>
    <x v="17"/>
    <x v="1"/>
    <x v="35"/>
    <x v="1"/>
    <m/>
    <m/>
    <n v="0"/>
    <n v="0"/>
    <m/>
    <m/>
    <m/>
    <m/>
    <m/>
    <m/>
    <m/>
    <m/>
    <m/>
    <m/>
  </r>
  <r>
    <x v="28"/>
    <x v="27"/>
    <x v="4"/>
    <x v="36"/>
    <x v="1"/>
    <m/>
    <n v="1"/>
    <n v="2"/>
    <n v="0"/>
    <n v="2"/>
    <n v="1"/>
    <m/>
    <m/>
    <m/>
    <m/>
    <m/>
    <m/>
    <m/>
    <m/>
  </r>
  <r>
    <x v="18"/>
    <x v="17"/>
    <x v="1"/>
    <x v="35"/>
    <x v="3"/>
    <m/>
    <m/>
    <n v="2"/>
    <n v="1"/>
    <n v="1"/>
    <m/>
    <m/>
    <m/>
    <m/>
    <m/>
    <m/>
    <m/>
    <m/>
    <m/>
  </r>
  <r>
    <x v="17"/>
    <x v="27"/>
    <x v="4"/>
    <x v="36"/>
    <x v="3"/>
    <m/>
    <m/>
    <n v="1"/>
    <n v="2"/>
    <n v="1"/>
    <m/>
    <m/>
    <m/>
    <n v="1"/>
    <m/>
    <m/>
    <m/>
    <m/>
    <n v="2"/>
  </r>
  <r>
    <x v="46"/>
    <x v="17"/>
    <x v="1"/>
    <x v="35"/>
    <x v="3"/>
    <m/>
    <m/>
    <n v="0"/>
    <n v="0"/>
    <m/>
    <m/>
    <m/>
    <m/>
    <m/>
    <m/>
    <m/>
    <m/>
    <m/>
    <m/>
  </r>
  <r>
    <x v="47"/>
    <x v="27"/>
    <x v="4"/>
    <x v="36"/>
    <x v="3"/>
    <m/>
    <m/>
    <n v="2"/>
    <n v="1"/>
    <n v="3"/>
    <m/>
    <m/>
    <m/>
    <m/>
    <m/>
    <m/>
    <m/>
    <m/>
    <m/>
  </r>
  <r>
    <x v="48"/>
    <x v="20"/>
    <x v="1"/>
    <x v="37"/>
    <x v="1"/>
    <m/>
    <m/>
    <n v="4"/>
    <n v="1"/>
    <n v="2"/>
    <n v="1"/>
    <m/>
    <m/>
    <m/>
    <m/>
    <m/>
    <m/>
    <m/>
    <m/>
  </r>
  <r>
    <x v="49"/>
    <x v="1"/>
    <x v="1"/>
    <x v="38"/>
    <x v="3"/>
    <m/>
    <m/>
    <n v="1"/>
    <n v="0"/>
    <m/>
    <m/>
    <m/>
    <m/>
    <m/>
    <m/>
    <m/>
    <m/>
    <m/>
    <m/>
  </r>
  <r>
    <x v="50"/>
    <x v="28"/>
    <x v="4"/>
    <x v="39"/>
    <x v="3"/>
    <m/>
    <m/>
    <n v="2"/>
    <n v="0"/>
    <m/>
    <m/>
    <m/>
    <m/>
    <m/>
    <m/>
    <m/>
    <m/>
    <m/>
    <m/>
  </r>
  <r>
    <x v="33"/>
    <x v="1"/>
    <x v="1"/>
    <x v="40"/>
    <x v="3"/>
    <m/>
    <m/>
    <n v="0"/>
    <n v="0"/>
    <m/>
    <m/>
    <m/>
    <m/>
    <m/>
    <m/>
    <m/>
    <m/>
    <m/>
    <m/>
  </r>
  <r>
    <x v="51"/>
    <x v="26"/>
    <x v="3"/>
    <x v="41"/>
    <x v="3"/>
    <m/>
    <n v="1"/>
    <n v="5"/>
    <n v="0"/>
    <n v="1"/>
    <m/>
    <m/>
    <m/>
    <m/>
    <m/>
    <n v="2"/>
    <m/>
    <m/>
    <m/>
  </r>
  <r>
    <x v="52"/>
    <x v="28"/>
    <x v="4"/>
    <x v="39"/>
    <x v="3"/>
    <m/>
    <m/>
    <n v="6"/>
    <n v="1"/>
    <m/>
    <m/>
    <m/>
    <m/>
    <m/>
    <m/>
    <m/>
    <m/>
    <m/>
    <m/>
  </r>
  <r>
    <x v="11"/>
    <x v="20"/>
    <x v="1"/>
    <x v="42"/>
    <x v="1"/>
    <m/>
    <m/>
    <n v="2"/>
    <n v="0"/>
    <m/>
    <m/>
    <m/>
    <m/>
    <m/>
    <m/>
    <m/>
    <m/>
    <m/>
    <m/>
  </r>
  <r>
    <x v="53"/>
    <x v="12"/>
    <x v="1"/>
    <x v="43"/>
    <x v="3"/>
    <m/>
    <n v="1"/>
    <n v="1"/>
    <n v="0"/>
    <m/>
    <m/>
    <m/>
    <m/>
    <m/>
    <m/>
    <m/>
    <m/>
    <m/>
    <m/>
  </r>
  <r>
    <x v="13"/>
    <x v="17"/>
    <x v="1"/>
    <x v="44"/>
    <x v="3"/>
    <m/>
    <m/>
    <n v="0"/>
    <n v="0"/>
    <m/>
    <m/>
    <m/>
    <m/>
    <m/>
    <m/>
    <m/>
    <m/>
    <m/>
    <m/>
  </r>
  <r>
    <x v="54"/>
    <x v="17"/>
    <x v="1"/>
    <x v="45"/>
    <x v="3"/>
    <m/>
    <m/>
    <n v="2"/>
    <n v="1"/>
    <n v="1"/>
    <m/>
    <m/>
    <m/>
    <m/>
    <m/>
    <m/>
    <m/>
    <m/>
    <m/>
  </r>
  <r>
    <x v="55"/>
    <x v="29"/>
    <x v="7"/>
    <x v="46"/>
    <x v="3"/>
    <m/>
    <n v="2"/>
    <n v="3"/>
    <n v="1"/>
    <n v="1"/>
    <m/>
    <m/>
    <n v="3"/>
    <m/>
    <m/>
    <m/>
    <m/>
    <m/>
    <m/>
  </r>
  <r>
    <x v="25"/>
    <x v="20"/>
    <x v="1"/>
    <x v="47"/>
    <x v="1"/>
    <n v="3"/>
    <n v="3"/>
    <n v="0"/>
    <n v="1"/>
    <n v="2"/>
    <m/>
    <m/>
    <m/>
    <m/>
    <m/>
    <m/>
    <m/>
    <m/>
    <m/>
  </r>
  <r>
    <x v="56"/>
    <x v="17"/>
    <x v="1"/>
    <x v="48"/>
    <x v="1"/>
    <m/>
    <m/>
    <n v="1"/>
    <n v="0"/>
    <n v="2"/>
    <m/>
    <m/>
    <m/>
    <m/>
    <m/>
    <m/>
    <m/>
    <m/>
    <m/>
  </r>
  <r>
    <x v="57"/>
    <x v="23"/>
    <x v="4"/>
    <x v="49"/>
    <x v="6"/>
    <n v="1"/>
    <m/>
    <n v="1"/>
    <n v="2"/>
    <n v="1"/>
    <m/>
    <m/>
    <m/>
    <m/>
    <m/>
    <m/>
    <m/>
    <m/>
    <m/>
  </r>
  <r>
    <x v="58"/>
    <x v="17"/>
    <x v="1"/>
    <x v="48"/>
    <x v="3"/>
    <m/>
    <m/>
    <n v="2"/>
    <n v="0"/>
    <m/>
    <m/>
    <m/>
    <m/>
    <m/>
    <m/>
    <m/>
    <m/>
    <m/>
    <m/>
  </r>
  <r>
    <x v="40"/>
    <x v="23"/>
    <x v="4"/>
    <x v="49"/>
    <x v="3"/>
    <m/>
    <m/>
    <n v="1"/>
    <n v="0"/>
    <m/>
    <m/>
    <m/>
    <m/>
    <m/>
    <m/>
    <m/>
    <m/>
    <m/>
    <m/>
  </r>
  <r>
    <x v="43"/>
    <x v="17"/>
    <x v="1"/>
    <x v="50"/>
    <x v="1"/>
    <m/>
    <m/>
    <n v="0"/>
    <n v="0"/>
    <m/>
    <m/>
    <m/>
    <m/>
    <m/>
    <m/>
    <m/>
    <m/>
    <m/>
    <m/>
  </r>
  <r>
    <x v="42"/>
    <x v="22"/>
    <x v="3"/>
    <x v="51"/>
    <x v="1"/>
    <m/>
    <n v="1"/>
    <n v="2"/>
    <n v="0"/>
    <m/>
    <m/>
    <m/>
    <m/>
    <m/>
    <m/>
    <m/>
    <m/>
    <m/>
    <m/>
  </r>
  <r>
    <x v="59"/>
    <x v="25"/>
    <x v="6"/>
    <x v="2"/>
    <x v="1"/>
    <m/>
    <m/>
    <n v="3"/>
    <n v="1"/>
    <m/>
    <m/>
    <m/>
    <m/>
    <m/>
    <m/>
    <m/>
    <m/>
    <m/>
    <m/>
  </r>
  <r>
    <x v="15"/>
    <x v="17"/>
    <x v="1"/>
    <x v="52"/>
    <x v="3"/>
    <m/>
    <m/>
    <n v="1"/>
    <n v="0"/>
    <m/>
    <m/>
    <m/>
    <m/>
    <m/>
    <m/>
    <m/>
    <m/>
    <m/>
    <m/>
  </r>
  <r>
    <x v="2"/>
    <x v="25"/>
    <x v="6"/>
    <x v="53"/>
    <x v="3"/>
    <m/>
    <n v="1"/>
    <n v="1"/>
    <n v="0"/>
    <m/>
    <m/>
    <m/>
    <m/>
    <m/>
    <m/>
    <n v="1"/>
    <m/>
    <m/>
    <m/>
  </r>
  <r>
    <x v="43"/>
    <x v="17"/>
    <x v="1"/>
    <x v="2"/>
    <x v="1"/>
    <m/>
    <m/>
    <n v="1"/>
    <n v="0"/>
    <n v="1"/>
    <n v="1"/>
    <m/>
    <m/>
    <m/>
    <m/>
    <m/>
    <m/>
    <m/>
    <m/>
  </r>
  <r>
    <x v="60"/>
    <x v="20"/>
    <x v="1"/>
    <x v="54"/>
    <x v="1"/>
    <m/>
    <n v="1"/>
    <n v="6"/>
    <n v="10"/>
    <n v="9"/>
    <n v="6"/>
    <n v="4"/>
    <m/>
    <m/>
    <m/>
    <m/>
    <m/>
    <m/>
    <m/>
  </r>
  <r>
    <x v="5"/>
    <x v="17"/>
    <x v="1"/>
    <x v="55"/>
    <x v="7"/>
    <m/>
    <m/>
    <n v="0"/>
    <n v="0"/>
    <m/>
    <m/>
    <m/>
    <m/>
    <m/>
    <m/>
    <m/>
    <m/>
    <m/>
    <m/>
  </r>
  <r>
    <x v="18"/>
    <x v="30"/>
    <x v="8"/>
    <x v="31"/>
    <x v="7"/>
    <m/>
    <m/>
    <n v="0"/>
    <n v="0"/>
    <m/>
    <m/>
    <m/>
    <m/>
    <m/>
    <m/>
    <m/>
    <m/>
    <m/>
    <m/>
  </r>
  <r>
    <x v="61"/>
    <x v="17"/>
    <x v="1"/>
    <x v="56"/>
    <x v="3"/>
    <m/>
    <m/>
    <n v="2"/>
    <n v="0"/>
    <m/>
    <m/>
    <m/>
    <m/>
    <m/>
    <m/>
    <m/>
    <m/>
    <m/>
    <m/>
  </r>
  <r>
    <x v="47"/>
    <x v="30"/>
    <x v="8"/>
    <x v="31"/>
    <x v="7"/>
    <m/>
    <m/>
    <n v="0"/>
    <n v="0"/>
    <m/>
    <m/>
    <m/>
    <m/>
    <m/>
    <m/>
    <m/>
    <m/>
    <m/>
    <m/>
  </r>
  <r>
    <x v="58"/>
    <x v="1"/>
    <x v="1"/>
    <x v="56"/>
    <x v="7"/>
    <m/>
    <m/>
    <n v="0"/>
    <n v="0"/>
    <m/>
    <m/>
    <m/>
    <m/>
    <m/>
    <m/>
    <m/>
    <m/>
    <m/>
    <m/>
  </r>
  <r>
    <x v="32"/>
    <x v="30"/>
    <x v="8"/>
    <x v="31"/>
    <x v="7"/>
    <m/>
    <m/>
    <n v="0"/>
    <n v="0"/>
    <m/>
    <m/>
    <m/>
    <m/>
    <m/>
    <m/>
    <m/>
    <m/>
    <m/>
    <m/>
  </r>
  <r>
    <x v="58"/>
    <x v="17"/>
    <x v="1"/>
    <x v="56"/>
    <x v="7"/>
    <m/>
    <m/>
    <n v="0"/>
    <n v="0"/>
    <m/>
    <m/>
    <m/>
    <m/>
    <m/>
    <m/>
    <n v="1"/>
    <m/>
    <m/>
    <m/>
  </r>
  <r>
    <x v="18"/>
    <x v="30"/>
    <x v="8"/>
    <x v="31"/>
    <x v="7"/>
    <m/>
    <m/>
    <n v="0"/>
    <n v="0"/>
    <m/>
    <m/>
    <m/>
    <m/>
    <m/>
    <m/>
    <m/>
    <m/>
    <m/>
    <m/>
  </r>
  <r>
    <x v="56"/>
    <x v="10"/>
    <x v="1"/>
    <x v="57"/>
    <x v="1"/>
    <m/>
    <m/>
    <n v="0"/>
    <n v="0"/>
    <m/>
    <m/>
    <m/>
    <m/>
    <m/>
    <m/>
    <m/>
    <m/>
    <m/>
    <m/>
  </r>
  <r>
    <x v="26"/>
    <x v="12"/>
    <x v="1"/>
    <x v="57"/>
    <x v="1"/>
    <m/>
    <m/>
    <n v="3"/>
    <n v="2"/>
    <n v="1"/>
    <m/>
    <m/>
    <m/>
    <m/>
    <m/>
    <m/>
    <m/>
    <m/>
    <m/>
  </r>
  <r>
    <x v="62"/>
    <x v="1"/>
    <x v="1"/>
    <x v="50"/>
    <x v="1"/>
    <m/>
    <m/>
    <n v="0"/>
    <n v="0"/>
    <n v="1"/>
    <m/>
    <m/>
    <m/>
    <m/>
    <m/>
    <m/>
    <m/>
    <m/>
    <m/>
  </r>
  <r>
    <x v="23"/>
    <x v="22"/>
    <x v="3"/>
    <x v="51"/>
    <x v="1"/>
    <m/>
    <n v="1"/>
    <n v="0"/>
    <n v="0"/>
    <m/>
    <m/>
    <m/>
    <n v="1"/>
    <m/>
    <m/>
    <m/>
    <m/>
    <m/>
    <m/>
  </r>
  <r>
    <x v="56"/>
    <x v="1"/>
    <x v="1"/>
    <x v="58"/>
    <x v="2"/>
    <m/>
    <m/>
    <n v="1"/>
    <n v="0"/>
    <n v="1"/>
    <m/>
    <m/>
    <m/>
    <m/>
    <m/>
    <m/>
    <m/>
    <m/>
    <m/>
  </r>
  <r>
    <x v="35"/>
    <x v="31"/>
    <x v="1"/>
    <x v="59"/>
    <x v="2"/>
    <n v="1"/>
    <n v="3"/>
    <n v="3"/>
    <n v="2"/>
    <n v="7"/>
    <m/>
    <m/>
    <m/>
    <m/>
    <m/>
    <m/>
    <m/>
    <m/>
    <m/>
  </r>
  <r>
    <x v="13"/>
    <x v="17"/>
    <x v="1"/>
    <x v="60"/>
    <x v="1"/>
    <m/>
    <m/>
    <n v="1"/>
    <n v="0"/>
    <n v="2"/>
    <m/>
    <m/>
    <m/>
    <m/>
    <m/>
    <m/>
    <m/>
    <m/>
    <m/>
  </r>
  <r>
    <x v="19"/>
    <x v="32"/>
    <x v="4"/>
    <x v="61"/>
    <x v="1"/>
    <m/>
    <n v="1"/>
    <n v="0"/>
    <n v="0"/>
    <n v="1"/>
    <m/>
    <m/>
    <m/>
    <m/>
    <m/>
    <m/>
    <m/>
    <m/>
    <m/>
  </r>
  <r>
    <x v="33"/>
    <x v="17"/>
    <x v="1"/>
    <x v="60"/>
    <x v="3"/>
    <m/>
    <m/>
    <n v="3"/>
    <n v="0"/>
    <m/>
    <m/>
    <m/>
    <m/>
    <m/>
    <m/>
    <m/>
    <m/>
    <m/>
    <m/>
  </r>
  <r>
    <x v="63"/>
    <x v="32"/>
    <x v="4"/>
    <x v="61"/>
    <x v="3"/>
    <m/>
    <m/>
    <n v="2"/>
    <n v="0"/>
    <m/>
    <m/>
    <m/>
    <m/>
    <m/>
    <m/>
    <m/>
    <m/>
    <m/>
    <m/>
  </r>
  <r>
    <x v="64"/>
    <x v="17"/>
    <x v="1"/>
    <x v="60"/>
    <x v="3"/>
    <m/>
    <m/>
    <n v="1"/>
    <n v="0"/>
    <m/>
    <m/>
    <m/>
    <m/>
    <m/>
    <m/>
    <m/>
    <m/>
    <m/>
    <m/>
  </r>
  <r>
    <x v="18"/>
    <x v="32"/>
    <x v="4"/>
    <x v="61"/>
    <x v="1"/>
    <m/>
    <m/>
    <n v="0"/>
    <n v="0"/>
    <m/>
    <m/>
    <m/>
    <m/>
    <m/>
    <m/>
    <m/>
    <m/>
    <m/>
    <m/>
  </r>
  <r>
    <x v="65"/>
    <x v="1"/>
    <x v="1"/>
    <x v="40"/>
    <x v="1"/>
    <m/>
    <m/>
    <n v="0"/>
    <n v="0"/>
    <m/>
    <m/>
    <m/>
    <m/>
    <m/>
    <m/>
    <m/>
    <m/>
    <m/>
    <m/>
  </r>
  <r>
    <x v="19"/>
    <x v="26"/>
    <x v="3"/>
    <x v="41"/>
    <x v="1"/>
    <m/>
    <n v="1"/>
    <n v="0"/>
    <n v="0"/>
    <m/>
    <m/>
    <m/>
    <m/>
    <m/>
    <m/>
    <m/>
    <m/>
    <m/>
    <m/>
  </r>
  <r>
    <x v="56"/>
    <x v="1"/>
    <x v="1"/>
    <x v="40"/>
    <x v="1"/>
    <m/>
    <m/>
    <n v="0"/>
    <n v="0"/>
    <m/>
    <m/>
    <m/>
    <m/>
    <m/>
    <m/>
    <m/>
    <m/>
    <m/>
    <m/>
  </r>
  <r>
    <x v="1"/>
    <x v="26"/>
    <x v="3"/>
    <x v="41"/>
    <x v="1"/>
    <n v="1"/>
    <n v="1"/>
    <n v="0"/>
    <n v="1"/>
    <m/>
    <m/>
    <m/>
    <n v="1"/>
    <n v="1"/>
    <m/>
    <m/>
    <m/>
    <m/>
    <m/>
  </r>
  <r>
    <x v="5"/>
    <x v="17"/>
    <x v="1"/>
    <x v="62"/>
    <x v="1"/>
    <n v="2"/>
    <m/>
    <n v="1"/>
    <n v="1"/>
    <n v="1"/>
    <n v="1"/>
    <m/>
    <m/>
    <m/>
    <m/>
    <m/>
    <m/>
    <m/>
    <m/>
  </r>
  <r>
    <x v="19"/>
    <x v="33"/>
    <x v="6"/>
    <x v="63"/>
    <x v="1"/>
    <m/>
    <m/>
    <n v="0"/>
    <n v="0"/>
    <m/>
    <m/>
    <m/>
    <m/>
    <m/>
    <m/>
    <m/>
    <m/>
    <m/>
    <m/>
  </r>
  <r>
    <x v="56"/>
    <x v="17"/>
    <x v="1"/>
    <x v="62"/>
    <x v="8"/>
    <n v="2"/>
    <m/>
    <n v="0"/>
    <n v="0"/>
    <m/>
    <m/>
    <m/>
    <m/>
    <m/>
    <m/>
    <n v="1"/>
    <m/>
    <m/>
    <m/>
  </r>
  <r>
    <x v="4"/>
    <x v="33"/>
    <x v="6"/>
    <x v="63"/>
    <x v="8"/>
    <m/>
    <m/>
    <n v="0"/>
    <n v="0"/>
    <m/>
    <m/>
    <m/>
    <m/>
    <m/>
    <m/>
    <m/>
    <m/>
    <m/>
    <m/>
  </r>
  <r>
    <x v="2"/>
    <x v="34"/>
    <x v="1"/>
    <x v="64"/>
    <x v="1"/>
    <m/>
    <m/>
    <n v="0"/>
    <n v="0"/>
    <m/>
    <m/>
    <n v="1"/>
    <m/>
    <m/>
    <m/>
    <m/>
    <m/>
    <m/>
    <m/>
  </r>
  <r>
    <x v="10"/>
    <x v="35"/>
    <x v="9"/>
    <x v="65"/>
    <x v="1"/>
    <m/>
    <m/>
    <n v="0"/>
    <n v="0"/>
    <m/>
    <m/>
    <m/>
    <m/>
    <m/>
    <m/>
    <m/>
    <m/>
    <m/>
    <m/>
  </r>
  <r>
    <x v="5"/>
    <x v="1"/>
    <x v="1"/>
    <x v="38"/>
    <x v="1"/>
    <n v="1"/>
    <m/>
    <n v="0"/>
    <n v="1"/>
    <m/>
    <m/>
    <m/>
    <m/>
    <m/>
    <m/>
    <m/>
    <m/>
    <m/>
    <m/>
  </r>
  <r>
    <x v="25"/>
    <x v="28"/>
    <x v="4"/>
    <x v="39"/>
    <x v="1"/>
    <m/>
    <m/>
    <n v="0"/>
    <n v="0"/>
    <m/>
    <m/>
    <m/>
    <m/>
    <m/>
    <m/>
    <m/>
    <m/>
    <m/>
    <m/>
  </r>
  <r>
    <x v="56"/>
    <x v="10"/>
    <x v="1"/>
    <x v="66"/>
    <x v="1"/>
    <m/>
    <m/>
    <n v="0"/>
    <n v="0"/>
    <n v="1"/>
    <m/>
    <m/>
    <m/>
    <m/>
    <m/>
    <m/>
    <m/>
    <m/>
    <m/>
  </r>
  <r>
    <x v="66"/>
    <x v="12"/>
    <x v="1"/>
    <x v="16"/>
    <x v="1"/>
    <n v="1"/>
    <m/>
    <n v="5"/>
    <n v="0"/>
    <m/>
    <m/>
    <m/>
    <m/>
    <m/>
    <m/>
    <m/>
    <m/>
    <m/>
    <n v="1"/>
  </r>
  <r>
    <x v="67"/>
    <x v="20"/>
    <x v="1"/>
    <x v="67"/>
    <x v="1"/>
    <n v="2"/>
    <n v="3"/>
    <n v="3"/>
    <n v="3"/>
    <n v="1"/>
    <m/>
    <n v="1"/>
    <m/>
    <m/>
    <m/>
    <m/>
    <m/>
    <m/>
    <m/>
  </r>
  <r>
    <x v="56"/>
    <x v="17"/>
    <x v="1"/>
    <x v="62"/>
    <x v="1"/>
    <m/>
    <m/>
    <n v="0"/>
    <n v="0"/>
    <m/>
    <m/>
    <m/>
    <m/>
    <m/>
    <m/>
    <m/>
    <m/>
    <m/>
    <m/>
  </r>
  <r>
    <x v="11"/>
    <x v="33"/>
    <x v="6"/>
    <x v="63"/>
    <x v="9"/>
    <n v="1"/>
    <m/>
    <n v="0"/>
    <n v="0"/>
    <m/>
    <m/>
    <n v="1"/>
    <m/>
    <m/>
    <m/>
    <m/>
    <m/>
    <m/>
    <m/>
  </r>
  <r>
    <x v="13"/>
    <x v="17"/>
    <x v="1"/>
    <x v="68"/>
    <x v="1"/>
    <m/>
    <m/>
    <n v="0"/>
    <n v="0"/>
    <m/>
    <m/>
    <m/>
    <m/>
    <m/>
    <m/>
    <m/>
    <m/>
    <m/>
    <m/>
  </r>
  <r>
    <x v="68"/>
    <x v="36"/>
    <x v="3"/>
    <x v="69"/>
    <x v="1"/>
    <n v="3"/>
    <n v="8"/>
    <n v="5"/>
    <n v="1"/>
    <n v="1"/>
    <m/>
    <m/>
    <m/>
    <m/>
    <m/>
    <n v="1"/>
    <m/>
    <m/>
    <m/>
  </r>
  <r>
    <x v="43"/>
    <x v="1"/>
    <x v="4"/>
    <x v="70"/>
    <x v="3"/>
    <m/>
    <m/>
    <n v="1"/>
    <n v="0"/>
    <n v="1"/>
    <m/>
    <m/>
    <m/>
    <m/>
    <m/>
    <m/>
    <m/>
    <m/>
    <m/>
  </r>
  <r>
    <x v="11"/>
    <x v="36"/>
    <x v="3"/>
    <x v="69"/>
    <x v="3"/>
    <m/>
    <m/>
    <n v="2"/>
    <n v="2"/>
    <n v="1"/>
    <m/>
    <m/>
    <m/>
    <m/>
    <m/>
    <m/>
    <m/>
    <m/>
    <m/>
  </r>
  <r>
    <x v="2"/>
    <x v="1"/>
    <x v="1"/>
    <x v="40"/>
    <x v="3"/>
    <m/>
    <m/>
    <n v="1"/>
    <n v="0"/>
    <m/>
    <m/>
    <m/>
    <m/>
    <m/>
    <m/>
    <m/>
    <m/>
    <m/>
    <m/>
  </r>
  <r>
    <x v="30"/>
    <x v="26"/>
    <x v="3"/>
    <x v="41"/>
    <x v="1"/>
    <m/>
    <m/>
    <n v="1"/>
    <n v="0"/>
    <n v="2"/>
    <m/>
    <m/>
    <m/>
    <m/>
    <m/>
    <m/>
    <m/>
    <m/>
    <m/>
  </r>
  <r>
    <x v="33"/>
    <x v="28"/>
    <x v="4"/>
    <x v="39"/>
    <x v="1"/>
    <m/>
    <m/>
    <n v="0"/>
    <n v="0"/>
    <m/>
    <m/>
    <m/>
    <m/>
    <m/>
    <m/>
    <m/>
    <m/>
    <m/>
    <m/>
  </r>
  <r>
    <x v="69"/>
    <x v="26"/>
    <x v="3"/>
    <x v="41"/>
    <x v="1"/>
    <m/>
    <m/>
    <n v="0"/>
    <n v="0"/>
    <m/>
    <m/>
    <m/>
    <m/>
    <m/>
    <m/>
    <m/>
    <m/>
    <m/>
    <m/>
  </r>
  <r>
    <x v="66"/>
    <x v="20"/>
    <x v="1"/>
    <x v="71"/>
    <x v="1"/>
    <n v="1"/>
    <m/>
    <n v="2"/>
    <n v="3"/>
    <n v="1"/>
    <m/>
    <m/>
    <m/>
    <m/>
    <m/>
    <m/>
    <m/>
    <m/>
    <m/>
  </r>
  <r>
    <x v="13"/>
    <x v="17"/>
    <x v="1"/>
    <x v="72"/>
    <x v="1"/>
    <m/>
    <m/>
    <n v="1"/>
    <n v="0"/>
    <m/>
    <m/>
    <m/>
    <m/>
    <m/>
    <m/>
    <m/>
    <m/>
    <m/>
    <m/>
  </r>
  <r>
    <x v="40"/>
    <x v="37"/>
    <x v="5"/>
    <x v="73"/>
    <x v="1"/>
    <n v="1"/>
    <n v="1"/>
    <n v="0"/>
    <n v="0"/>
    <m/>
    <m/>
    <m/>
    <m/>
    <m/>
    <m/>
    <m/>
    <m/>
    <m/>
    <m/>
  </r>
  <r>
    <x v="70"/>
    <x v="17"/>
    <x v="1"/>
    <x v="72"/>
    <x v="1"/>
    <m/>
    <m/>
    <n v="1"/>
    <n v="0"/>
    <n v="1"/>
    <m/>
    <m/>
    <m/>
    <m/>
    <m/>
    <m/>
    <m/>
    <m/>
    <m/>
  </r>
  <r>
    <x v="69"/>
    <x v="37"/>
    <x v="5"/>
    <x v="73"/>
    <x v="1"/>
    <m/>
    <m/>
    <n v="2"/>
    <n v="1"/>
    <m/>
    <n v="1"/>
    <n v="1"/>
    <n v="1"/>
    <m/>
    <m/>
    <m/>
    <m/>
    <n v="1"/>
    <m/>
  </r>
  <r>
    <x v="14"/>
    <x v="12"/>
    <x v="1"/>
    <x v="74"/>
    <x v="1"/>
    <m/>
    <m/>
    <n v="2"/>
    <n v="0"/>
    <m/>
    <m/>
    <m/>
    <m/>
    <m/>
    <m/>
    <m/>
    <m/>
    <m/>
    <m/>
  </r>
  <r>
    <x v="46"/>
    <x v="1"/>
    <x v="1"/>
    <x v="72"/>
    <x v="1"/>
    <m/>
    <m/>
    <n v="0"/>
    <n v="0"/>
    <m/>
    <m/>
    <m/>
    <m/>
    <m/>
    <m/>
    <m/>
    <m/>
    <m/>
    <m/>
  </r>
  <r>
    <x v="25"/>
    <x v="37"/>
    <x v="5"/>
    <x v="73"/>
    <x v="1"/>
    <m/>
    <m/>
    <n v="0"/>
    <n v="3"/>
    <n v="3"/>
    <m/>
    <m/>
    <m/>
    <m/>
    <m/>
    <m/>
    <m/>
    <m/>
    <m/>
  </r>
  <r>
    <x v="70"/>
    <x v="1"/>
    <x v="1"/>
    <x v="72"/>
    <x v="1"/>
    <m/>
    <m/>
    <n v="0"/>
    <n v="0"/>
    <m/>
    <m/>
    <m/>
    <m/>
    <m/>
    <m/>
    <m/>
    <m/>
    <m/>
    <m/>
  </r>
  <r>
    <x v="13"/>
    <x v="37"/>
    <x v="5"/>
    <x v="73"/>
    <x v="1"/>
    <m/>
    <m/>
    <n v="0"/>
    <n v="0"/>
    <m/>
    <m/>
    <m/>
    <m/>
    <m/>
    <m/>
    <m/>
    <m/>
    <m/>
    <m/>
  </r>
  <r>
    <x v="61"/>
    <x v="1"/>
    <x v="1"/>
    <x v="72"/>
    <x v="1"/>
    <n v="1"/>
    <m/>
    <n v="0"/>
    <n v="0"/>
    <m/>
    <m/>
    <m/>
    <m/>
    <m/>
    <m/>
    <m/>
    <m/>
    <m/>
    <m/>
  </r>
  <r>
    <x v="14"/>
    <x v="37"/>
    <x v="5"/>
    <x v="73"/>
    <x v="1"/>
    <n v="2"/>
    <n v="1"/>
    <n v="0"/>
    <n v="1"/>
    <m/>
    <m/>
    <m/>
    <m/>
    <m/>
    <m/>
    <m/>
    <m/>
    <m/>
    <m/>
  </r>
  <r>
    <x v="62"/>
    <x v="1"/>
    <x v="1"/>
    <x v="72"/>
    <x v="1"/>
    <m/>
    <m/>
    <n v="0"/>
    <n v="1"/>
    <n v="1"/>
    <m/>
    <m/>
    <m/>
    <m/>
    <m/>
    <m/>
    <m/>
    <m/>
    <m/>
  </r>
  <r>
    <x v="19"/>
    <x v="37"/>
    <x v="5"/>
    <x v="73"/>
    <x v="1"/>
    <m/>
    <m/>
    <n v="0"/>
    <n v="0"/>
    <m/>
    <m/>
    <m/>
    <m/>
    <m/>
    <m/>
    <m/>
    <m/>
    <m/>
    <m/>
  </r>
  <r>
    <x v="65"/>
    <x v="17"/>
    <x v="1"/>
    <x v="40"/>
    <x v="1"/>
    <m/>
    <m/>
    <n v="1"/>
    <n v="0"/>
    <m/>
    <m/>
    <m/>
    <m/>
    <m/>
    <m/>
    <n v="1"/>
    <m/>
    <m/>
    <m/>
  </r>
  <r>
    <x v="27"/>
    <x v="26"/>
    <x v="3"/>
    <x v="41"/>
    <x v="1"/>
    <m/>
    <m/>
    <n v="0"/>
    <n v="0"/>
    <m/>
    <m/>
    <m/>
    <m/>
    <m/>
    <m/>
    <m/>
    <m/>
    <m/>
    <m/>
  </r>
  <r>
    <x v="18"/>
    <x v="37"/>
    <x v="5"/>
    <x v="73"/>
    <x v="1"/>
    <m/>
    <m/>
    <n v="0"/>
    <n v="0"/>
    <m/>
    <m/>
    <m/>
    <m/>
    <m/>
    <m/>
    <m/>
    <m/>
    <m/>
    <m/>
  </r>
  <r>
    <x v="43"/>
    <x v="26"/>
    <x v="3"/>
    <x v="41"/>
    <x v="3"/>
    <m/>
    <m/>
    <n v="1"/>
    <n v="0"/>
    <m/>
    <m/>
    <m/>
    <m/>
    <m/>
    <m/>
    <m/>
    <m/>
    <m/>
    <m/>
  </r>
  <r>
    <x v="22"/>
    <x v="37"/>
    <x v="5"/>
    <x v="73"/>
    <x v="1"/>
    <m/>
    <m/>
    <n v="0"/>
    <n v="2"/>
    <m/>
    <m/>
    <m/>
    <m/>
    <m/>
    <m/>
    <m/>
    <m/>
    <m/>
    <m/>
  </r>
  <r>
    <x v="70"/>
    <x v="17"/>
    <x v="1"/>
    <x v="75"/>
    <x v="1"/>
    <m/>
    <m/>
    <n v="0"/>
    <n v="0"/>
    <m/>
    <m/>
    <m/>
    <m/>
    <m/>
    <m/>
    <m/>
    <m/>
    <m/>
    <m/>
  </r>
  <r>
    <x v="71"/>
    <x v="38"/>
    <x v="3"/>
    <x v="76"/>
    <x v="1"/>
    <n v="1"/>
    <n v="3"/>
    <n v="2"/>
    <n v="0"/>
    <m/>
    <m/>
    <m/>
    <m/>
    <m/>
    <m/>
    <m/>
    <m/>
    <m/>
    <m/>
  </r>
  <r>
    <x v="64"/>
    <x v="1"/>
    <x v="1"/>
    <x v="60"/>
    <x v="1"/>
    <m/>
    <m/>
    <n v="0"/>
    <n v="0"/>
    <m/>
    <m/>
    <m/>
    <m/>
    <m/>
    <m/>
    <m/>
    <m/>
    <m/>
    <m/>
  </r>
  <r>
    <x v="14"/>
    <x v="32"/>
    <x v="4"/>
    <x v="61"/>
    <x v="1"/>
    <n v="2"/>
    <m/>
    <n v="1"/>
    <n v="0"/>
    <n v="1"/>
    <m/>
    <m/>
    <m/>
    <m/>
    <m/>
    <m/>
    <m/>
    <m/>
    <m/>
  </r>
  <r>
    <x v="46"/>
    <x v="17"/>
    <x v="1"/>
    <x v="60"/>
    <x v="3"/>
    <m/>
    <m/>
    <n v="2"/>
    <n v="0"/>
    <m/>
    <m/>
    <m/>
    <m/>
    <m/>
    <m/>
    <m/>
    <m/>
    <m/>
    <m/>
  </r>
  <r>
    <x v="72"/>
    <x v="32"/>
    <x v="4"/>
    <x v="61"/>
    <x v="1"/>
    <n v="1"/>
    <n v="1"/>
    <n v="1"/>
    <n v="0"/>
    <n v="1"/>
    <m/>
    <m/>
    <m/>
    <m/>
    <m/>
    <m/>
    <m/>
    <m/>
    <m/>
  </r>
  <r>
    <x v="49"/>
    <x v="17"/>
    <x v="1"/>
    <x v="68"/>
    <x v="3"/>
    <m/>
    <m/>
    <n v="1"/>
    <n v="0"/>
    <m/>
    <m/>
    <m/>
    <m/>
    <m/>
    <m/>
    <m/>
    <m/>
    <m/>
    <m/>
  </r>
  <r>
    <x v="31"/>
    <x v="36"/>
    <x v="3"/>
    <x v="69"/>
    <x v="3"/>
    <n v="1"/>
    <m/>
    <n v="3"/>
    <n v="1"/>
    <n v="4"/>
    <m/>
    <m/>
    <m/>
    <m/>
    <m/>
    <m/>
    <m/>
    <m/>
    <m/>
  </r>
  <r>
    <x v="46"/>
    <x v="1"/>
    <x v="1"/>
    <x v="38"/>
    <x v="1"/>
    <m/>
    <m/>
    <n v="1"/>
    <n v="0"/>
    <m/>
    <m/>
    <m/>
    <m/>
    <m/>
    <m/>
    <m/>
    <m/>
    <m/>
    <m/>
  </r>
  <r>
    <x v="14"/>
    <x v="28"/>
    <x v="4"/>
    <x v="39"/>
    <x v="1"/>
    <m/>
    <m/>
    <n v="0"/>
    <n v="0"/>
    <m/>
    <m/>
    <m/>
    <m/>
    <m/>
    <m/>
    <m/>
    <m/>
    <m/>
    <m/>
  </r>
  <r>
    <x v="33"/>
    <x v="1"/>
    <x v="1"/>
    <x v="77"/>
    <x v="1"/>
    <m/>
    <m/>
    <n v="0"/>
    <n v="0"/>
    <m/>
    <m/>
    <m/>
    <m/>
    <m/>
    <m/>
    <m/>
    <m/>
    <m/>
    <m/>
  </r>
  <r>
    <x v="73"/>
    <x v="20"/>
    <x v="1"/>
    <x v="28"/>
    <x v="1"/>
    <m/>
    <m/>
    <n v="1"/>
    <n v="2"/>
    <n v="1"/>
    <m/>
    <m/>
    <n v="1"/>
    <m/>
    <m/>
    <m/>
    <m/>
    <m/>
    <m/>
  </r>
  <r>
    <x v="74"/>
    <x v="1"/>
    <x v="1"/>
    <x v="38"/>
    <x v="1"/>
    <m/>
    <m/>
    <n v="0"/>
    <n v="0"/>
    <m/>
    <m/>
    <m/>
    <m/>
    <m/>
    <m/>
    <m/>
    <m/>
    <m/>
    <m/>
  </r>
  <r>
    <x v="4"/>
    <x v="28"/>
    <x v="4"/>
    <x v="39"/>
    <x v="1"/>
    <m/>
    <m/>
    <n v="0"/>
    <n v="0"/>
    <m/>
    <m/>
    <m/>
    <m/>
    <m/>
    <m/>
    <m/>
    <m/>
    <m/>
    <m/>
  </r>
  <r>
    <x v="61"/>
    <x v="1"/>
    <x v="1"/>
    <x v="38"/>
    <x v="3"/>
    <m/>
    <m/>
    <n v="1"/>
    <n v="0"/>
    <m/>
    <m/>
    <m/>
    <m/>
    <m/>
    <m/>
    <m/>
    <m/>
    <m/>
    <m/>
  </r>
  <r>
    <x v="24"/>
    <x v="28"/>
    <x v="4"/>
    <x v="39"/>
    <x v="3"/>
    <m/>
    <n v="2"/>
    <n v="1"/>
    <n v="0"/>
    <m/>
    <m/>
    <m/>
    <m/>
    <m/>
    <m/>
    <m/>
    <m/>
    <m/>
    <m/>
  </r>
  <r>
    <x v="75"/>
    <x v="20"/>
    <x v="1"/>
    <x v="78"/>
    <x v="1"/>
    <m/>
    <m/>
    <n v="1"/>
    <n v="3"/>
    <n v="2"/>
    <n v="1"/>
    <m/>
    <n v="2"/>
    <m/>
    <m/>
    <m/>
    <m/>
    <m/>
    <m/>
  </r>
  <r>
    <x v="2"/>
    <x v="17"/>
    <x v="1"/>
    <x v="79"/>
    <x v="3"/>
    <m/>
    <m/>
    <n v="1"/>
    <n v="0"/>
    <m/>
    <m/>
    <m/>
    <m/>
    <m/>
    <m/>
    <m/>
    <m/>
    <n v="1"/>
    <m/>
  </r>
  <r>
    <x v="26"/>
    <x v="39"/>
    <x v="10"/>
    <x v="80"/>
    <x v="1"/>
    <m/>
    <n v="4"/>
    <n v="1"/>
    <n v="0"/>
    <m/>
    <m/>
    <m/>
    <m/>
    <m/>
    <m/>
    <m/>
    <m/>
    <m/>
    <m/>
  </r>
  <r>
    <x v="26"/>
    <x v="20"/>
    <x v="1"/>
    <x v="28"/>
    <x v="1"/>
    <m/>
    <m/>
    <n v="0"/>
    <n v="1"/>
    <n v="1"/>
    <m/>
    <m/>
    <m/>
    <m/>
    <m/>
    <m/>
    <m/>
    <m/>
    <m/>
  </r>
  <r>
    <x v="61"/>
    <x v="1"/>
    <x v="1"/>
    <x v="81"/>
    <x v="3"/>
    <m/>
    <m/>
    <n v="0"/>
    <n v="0"/>
    <m/>
    <m/>
    <m/>
    <m/>
    <m/>
    <m/>
    <m/>
    <m/>
    <m/>
    <m/>
  </r>
  <r>
    <x v="76"/>
    <x v="40"/>
    <x v="5"/>
    <x v="82"/>
    <x v="3"/>
    <m/>
    <m/>
    <n v="1"/>
    <n v="1"/>
    <m/>
    <m/>
    <m/>
    <m/>
    <m/>
    <m/>
    <m/>
    <m/>
    <m/>
    <m/>
  </r>
  <r>
    <x v="77"/>
    <x v="20"/>
    <x v="1"/>
    <x v="78"/>
    <x v="1"/>
    <m/>
    <m/>
    <n v="2"/>
    <n v="1"/>
    <n v="1"/>
    <m/>
    <m/>
    <m/>
    <m/>
    <m/>
    <m/>
    <m/>
    <m/>
    <m/>
  </r>
  <r>
    <x v="61"/>
    <x v="1"/>
    <x v="1"/>
    <x v="12"/>
    <x v="6"/>
    <m/>
    <m/>
    <n v="1"/>
    <n v="0"/>
    <m/>
    <m/>
    <m/>
    <m/>
    <m/>
    <m/>
    <m/>
    <m/>
    <m/>
    <m/>
  </r>
  <r>
    <x v="78"/>
    <x v="12"/>
    <x v="1"/>
    <x v="12"/>
    <x v="6"/>
    <m/>
    <m/>
    <n v="1"/>
    <n v="1"/>
    <m/>
    <m/>
    <m/>
    <m/>
    <m/>
    <m/>
    <m/>
    <m/>
    <m/>
    <m/>
  </r>
  <r>
    <x v="65"/>
    <x v="1"/>
    <x v="1"/>
    <x v="24"/>
    <x v="2"/>
    <m/>
    <m/>
    <n v="0"/>
    <n v="0"/>
    <m/>
    <m/>
    <m/>
    <m/>
    <m/>
    <m/>
    <m/>
    <m/>
    <m/>
    <m/>
  </r>
  <r>
    <x v="4"/>
    <x v="12"/>
    <x v="1"/>
    <x v="24"/>
    <x v="2"/>
    <m/>
    <m/>
    <n v="0"/>
    <n v="0"/>
    <m/>
    <m/>
    <m/>
    <m/>
    <m/>
    <m/>
    <m/>
    <m/>
    <m/>
    <m/>
  </r>
  <r>
    <x v="77"/>
    <x v="39"/>
    <x v="10"/>
    <x v="83"/>
    <x v="10"/>
    <m/>
    <m/>
    <n v="0"/>
    <n v="0"/>
    <m/>
    <m/>
    <m/>
    <m/>
    <n v="1"/>
    <m/>
    <m/>
    <m/>
    <m/>
    <m/>
  </r>
  <r>
    <x v="79"/>
    <x v="1"/>
    <x v="1"/>
    <x v="79"/>
    <x v="3"/>
    <m/>
    <m/>
    <n v="1"/>
    <n v="0"/>
    <m/>
    <m/>
    <m/>
    <m/>
    <m/>
    <m/>
    <m/>
    <m/>
    <m/>
    <m/>
  </r>
  <r>
    <x v="5"/>
    <x v="39"/>
    <x v="10"/>
    <x v="80"/>
    <x v="10"/>
    <m/>
    <n v="1"/>
    <n v="0"/>
    <n v="0"/>
    <m/>
    <m/>
    <m/>
    <m/>
    <n v="1"/>
    <m/>
    <m/>
    <m/>
    <m/>
    <m/>
  </r>
  <r>
    <x v="43"/>
    <x v="1"/>
    <x v="1"/>
    <x v="79"/>
    <x v="1"/>
    <m/>
    <n v="1"/>
    <n v="0"/>
    <n v="1"/>
    <m/>
    <m/>
    <m/>
    <m/>
    <n v="1"/>
    <m/>
    <m/>
    <m/>
    <m/>
    <m/>
  </r>
  <r>
    <x v="1"/>
    <x v="39"/>
    <x v="10"/>
    <x v="80"/>
    <x v="1"/>
    <n v="1"/>
    <n v="2"/>
    <n v="1"/>
    <n v="0"/>
    <n v="2"/>
    <m/>
    <m/>
    <m/>
    <n v="2"/>
    <m/>
    <m/>
    <m/>
    <n v="1"/>
    <m/>
  </r>
  <r>
    <x v="2"/>
    <x v="28"/>
    <x v="4"/>
    <x v="39"/>
    <x v="1"/>
    <m/>
    <n v="1"/>
    <n v="0"/>
    <n v="3"/>
    <m/>
    <m/>
    <m/>
    <m/>
    <m/>
    <m/>
    <m/>
    <m/>
    <m/>
    <m/>
  </r>
  <r>
    <x v="69"/>
    <x v="39"/>
    <x v="10"/>
    <x v="80"/>
    <x v="1"/>
    <m/>
    <m/>
    <n v="0"/>
    <n v="0"/>
    <m/>
    <m/>
    <m/>
    <m/>
    <m/>
    <m/>
    <m/>
    <m/>
    <m/>
    <m/>
  </r>
  <r>
    <x v="23"/>
    <x v="1"/>
    <x v="1"/>
    <x v="72"/>
    <x v="3"/>
    <m/>
    <m/>
    <n v="1"/>
    <n v="0"/>
    <m/>
    <m/>
    <m/>
    <m/>
    <m/>
    <m/>
    <m/>
    <m/>
    <m/>
    <m/>
  </r>
  <r>
    <x v="80"/>
    <x v="37"/>
    <x v="5"/>
    <x v="73"/>
    <x v="1"/>
    <m/>
    <m/>
    <n v="0"/>
    <n v="0"/>
    <m/>
    <m/>
    <m/>
    <m/>
    <m/>
    <m/>
    <m/>
    <m/>
    <m/>
    <m/>
  </r>
  <r>
    <x v="49"/>
    <x v="1"/>
    <x v="1"/>
    <x v="40"/>
    <x v="1"/>
    <m/>
    <m/>
    <n v="0"/>
    <n v="0"/>
    <m/>
    <m/>
    <m/>
    <m/>
    <m/>
    <m/>
    <m/>
    <m/>
    <m/>
    <m/>
  </r>
  <r>
    <x v="12"/>
    <x v="26"/>
    <x v="3"/>
    <x v="41"/>
    <x v="1"/>
    <m/>
    <n v="1"/>
    <n v="0"/>
    <n v="0"/>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dataOnRows="1"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chartFormat="1">
  <location ref="A5:B17" firstHeaderRow="1" firstDataRow="1" firstDataCol="1" rowPageCount="2" colPageCount="1"/>
  <pivotFields count="20">
    <pivotField numFmtId="20" showAll="0"/>
    <pivotField axis="axisPage" showAll="0">
      <items count="44">
        <item m="1" x="41"/>
        <item m="1" x="42"/>
        <item x="2"/>
        <item x="3"/>
        <item x="4"/>
        <item x="5"/>
        <item x="6"/>
        <item x="7"/>
        <item x="1"/>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0"/>
        <item t="default"/>
      </items>
    </pivotField>
    <pivotField axis="axisPage" multipleItemSelectionAllowed="1" showAll="0">
      <items count="12">
        <item x="1"/>
        <item x="7"/>
        <item x="5"/>
        <item x="9"/>
        <item x="10"/>
        <item x="3"/>
        <item x="2"/>
        <item x="8"/>
        <item x="6"/>
        <item x="4"/>
        <item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ragToRow="0" dragToCol="0" dragToPage="0" showAll="0" defaultSubtotal="0"/>
  </pivotFields>
  <rowFields count="1">
    <field x="-2"/>
  </rowFields>
  <rowItems count="12">
    <i>
      <x/>
    </i>
    <i i="1">
      <x v="1"/>
    </i>
    <i i="2">
      <x v="2"/>
    </i>
    <i i="3">
      <x v="3"/>
    </i>
    <i i="4">
      <x v="4"/>
    </i>
    <i i="5">
      <x v="5"/>
    </i>
    <i i="6">
      <x v="6"/>
    </i>
    <i i="7">
      <x v="7"/>
    </i>
    <i i="8">
      <x v="8"/>
    </i>
    <i i="9">
      <x v="9"/>
    </i>
    <i i="10">
      <x v="10"/>
    </i>
    <i i="11">
      <x v="11"/>
    </i>
  </rowItems>
  <colItems count="1">
    <i/>
  </colItems>
  <pageFields count="2">
    <pageField fld="1" hier="-1"/>
    <pageField fld="2" hier="-1"/>
  </pageFields>
  <dataFields count="12">
    <dataField name="FN " fld="7" baseField="0" baseItem="4320496"/>
    <dataField name="UMP " fld="9" baseField="0" baseItem="4321496"/>
    <dataField name="PS " fld="8" baseField="0" baseItem="0"/>
    <dataField name="UDI " fld="10" baseField="0" baseItem="0"/>
    <dataField name="EELV " fld="12" baseField="0" baseItem="0"/>
    <dataField name="Modem " fld="11" baseField="0" baseItem="0"/>
    <dataField name="FdG " fld="13" baseField="0" baseItem="0"/>
    <dataField name="ED " fld="15" baseField="0" baseItem="0"/>
    <dataField name="PC " fld="17" baseField="0" baseItem="0"/>
    <dataField name="EG " fld="18" baseField="0" baseItem="0"/>
    <dataField name="PRG " fld="16" baseField="0" baseItem="0"/>
    <dataField name="NPA " fld="14" baseField="0" baseItem="0"/>
  </dataFields>
  <chartFormats count="13">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 chart="0" format="2">
      <pivotArea type="data" outline="0" fieldPosition="0">
        <references count="1">
          <reference field="4294967294" count="1" selected="0">
            <x v="1"/>
          </reference>
        </references>
      </pivotArea>
    </chartFormat>
    <chartFormat chart="0" format="3">
      <pivotArea type="data" outline="0" fieldPosition="0">
        <references count="1">
          <reference field="4294967294" count="1" selected="0">
            <x v="2"/>
          </reference>
        </references>
      </pivotArea>
    </chartFormat>
    <chartFormat chart="0" format="4">
      <pivotArea type="data" outline="0" fieldPosition="0">
        <references count="1">
          <reference field="4294967294" count="1" selected="0">
            <x v="3"/>
          </reference>
        </references>
      </pivotArea>
    </chartFormat>
    <chartFormat chart="0" format="5">
      <pivotArea type="data" outline="0" fieldPosition="0">
        <references count="1">
          <reference field="4294967294" count="1" selected="0">
            <x v="4"/>
          </reference>
        </references>
      </pivotArea>
    </chartFormat>
    <chartFormat chart="0" format="6">
      <pivotArea type="data" outline="0" fieldPosition="0">
        <references count="1">
          <reference field="4294967294" count="1" selected="0">
            <x v="5"/>
          </reference>
        </references>
      </pivotArea>
    </chartFormat>
    <chartFormat chart="0" format="7">
      <pivotArea type="data" outline="0" fieldPosition="0">
        <references count="1">
          <reference field="4294967294" count="1" selected="0">
            <x v="6"/>
          </reference>
        </references>
      </pivotArea>
    </chartFormat>
    <chartFormat chart="0" format="8">
      <pivotArea type="data" outline="0" fieldPosition="0">
        <references count="1">
          <reference field="4294967294" count="1" selected="0">
            <x v="7"/>
          </reference>
        </references>
      </pivotArea>
    </chartFormat>
    <chartFormat chart="0" format="9">
      <pivotArea type="data" outline="0" fieldPosition="0">
        <references count="1">
          <reference field="4294967294" count="1" selected="0">
            <x v="8"/>
          </reference>
        </references>
      </pivotArea>
    </chartFormat>
    <chartFormat chart="0" format="10">
      <pivotArea type="data" outline="0" fieldPosition="0">
        <references count="1">
          <reference field="4294967294" count="1" selected="0">
            <x v="9"/>
          </reference>
        </references>
      </pivotArea>
    </chartFormat>
    <chartFormat chart="0" format="11">
      <pivotArea type="data" outline="0" fieldPosition="0">
        <references count="1">
          <reference field="4294967294" count="1" selected="0">
            <x v="10"/>
          </reference>
        </references>
      </pivotArea>
    </chartFormat>
    <chartFormat chart="0" format="12">
      <pivotArea type="data" outline="0" fieldPosition="0">
        <references count="1">
          <reference field="4294967294" count="1" selected="0">
            <x v="1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chartFormat="1">
  <location ref="A5:C15" firstHeaderRow="0" firstDataRow="1" firstDataCol="1" rowPageCount="3" colPageCount="1"/>
  <pivotFields count="20">
    <pivotField dataField="1" numFmtId="20" showAll="0"/>
    <pivotField axis="axisPage" showAll="0">
      <items count="44">
        <item x="35"/>
        <item x="2"/>
        <item x="30"/>
        <item x="27"/>
        <item m="1" x="42"/>
        <item x="6"/>
        <item x="34"/>
        <item x="16"/>
        <item x="1"/>
        <item x="14"/>
        <item x="15"/>
        <item x="19"/>
        <item x="10"/>
        <item x="28"/>
        <item x="5"/>
        <item x="36"/>
        <item x="23"/>
        <item x="13"/>
        <item x="32"/>
        <item x="33"/>
        <item x="22"/>
        <item x="37"/>
        <item x="24"/>
        <item x="29"/>
        <item x="17"/>
        <item x="21"/>
        <item x="12"/>
        <item x="8"/>
        <item x="9"/>
        <item x="7"/>
        <item x="11"/>
        <item x="20"/>
        <item x="3"/>
        <item x="18"/>
        <item x="31"/>
        <item x="4"/>
        <item x="26"/>
        <item x="25"/>
        <item m="1" x="41"/>
        <item x="38"/>
        <item x="39"/>
        <item x="40"/>
        <item x="0"/>
        <item t="default"/>
      </items>
    </pivotField>
    <pivotField axis="axisPage" multipleItemSelectionAllowed="1" showAll="0">
      <items count="12">
        <item x="1"/>
        <item x="7"/>
        <item x="5"/>
        <item x="9"/>
        <item x="3"/>
        <item x="2"/>
        <item x="8"/>
        <item x="6"/>
        <item x="4"/>
        <item x="10"/>
        <item x="0"/>
        <item t="default"/>
      </items>
    </pivotField>
    <pivotField axis="axisPage" multipleItemSelectionAllowed="1" showAll="0">
      <items count="85">
        <item x="0"/>
        <item x="17"/>
        <item x="5"/>
        <item x="54"/>
        <item x="34"/>
        <item x="20"/>
        <item x="57"/>
        <item x="8"/>
        <item x="10"/>
        <item x="9"/>
        <item x="67"/>
        <item x="70"/>
        <item x="44"/>
        <item x="31"/>
        <item x="76"/>
        <item x="82"/>
        <item x="55"/>
        <item x="23"/>
        <item x="42"/>
        <item x="6"/>
        <item x="4"/>
        <item x="47"/>
        <item x="74"/>
        <item x="83"/>
        <item x="1"/>
        <item x="75"/>
        <item x="64"/>
        <item x="81"/>
        <item x="77"/>
        <item x="66"/>
        <item x="27"/>
        <item x="78"/>
        <item x="29"/>
        <item x="13"/>
        <item x="21"/>
        <item x="28"/>
        <item x="19"/>
        <item x="30"/>
        <item x="26"/>
        <item x="43"/>
        <item x="24"/>
        <item x="11"/>
        <item x="12"/>
        <item x="3"/>
        <item x="25"/>
        <item x="7"/>
        <item x="56"/>
        <item x="35"/>
        <item x="38"/>
        <item x="68"/>
        <item x="48"/>
        <item x="60"/>
        <item x="62"/>
        <item x="79"/>
        <item x="50"/>
        <item x="72"/>
        <item x="45"/>
        <item x="32"/>
        <item x="58"/>
        <item x="40"/>
        <item x="52"/>
        <item x="16"/>
        <item x="36"/>
        <item x="39"/>
        <item x="69"/>
        <item x="49"/>
        <item x="61"/>
        <item x="63"/>
        <item x="80"/>
        <item x="51"/>
        <item x="73"/>
        <item x="46"/>
        <item x="33"/>
        <item x="59"/>
        <item x="41"/>
        <item x="53"/>
        <item x="65"/>
        <item x="15"/>
        <item x="14"/>
        <item x="22"/>
        <item x="18"/>
        <item x="71"/>
        <item x="37"/>
        <item x="2"/>
        <item t="default"/>
      </items>
    </pivotField>
    <pivotField axis="axisRow" showAll="0">
      <items count="13">
        <item x="3"/>
        <item x="7"/>
        <item x="2"/>
        <item x="8"/>
        <item n="&quot;droite&quot;" x="5"/>
        <item x="9"/>
        <item x="6"/>
        <item n="&quot;gauche&quot;" x="4"/>
        <item x="10"/>
        <item n="divers" h="1" x="1"/>
        <item m="1" x="1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s>
  <rowFields count="1">
    <field x="4"/>
  </rowFields>
  <rowItems count="10">
    <i>
      <x/>
    </i>
    <i>
      <x v="1"/>
    </i>
    <i>
      <x v="2"/>
    </i>
    <i>
      <x v="3"/>
    </i>
    <i>
      <x v="4"/>
    </i>
    <i>
      <x v="5"/>
    </i>
    <i>
      <x v="6"/>
    </i>
    <i>
      <x v="7"/>
    </i>
    <i>
      <x v="8"/>
    </i>
    <i t="grand">
      <x/>
    </i>
  </rowItems>
  <colFields count="1">
    <field x="-2"/>
  </colFields>
  <colItems count="2">
    <i>
      <x/>
    </i>
    <i i="1">
      <x v="1"/>
    </i>
  </colItems>
  <pageFields count="3">
    <pageField fld="2" hier="-1"/>
    <pageField fld="1" hier="-1"/>
    <pageField fld="3" hier="-1"/>
  </pageFields>
  <dataFields count="2">
    <dataField name="Somme de durée" fld="0" baseField="4" baseItem="5" numFmtId="166"/>
    <dataField name="Somme de Pourcentage" fld="19" showDataAs="percentOfCol" baseField="4" baseItem="0" numFmtId="10"/>
  </dataFields>
  <formats count="3">
    <format dxfId="5">
      <pivotArea collapsedLevelsAreSubtotals="1" fieldPosition="0">
        <references count="1">
          <reference field="4" count="0"/>
        </references>
      </pivotArea>
    </format>
    <format dxfId="4">
      <pivotArea outline="0" fieldPosition="0">
        <references count="1">
          <reference field="4294967294" count="1">
            <x v="0"/>
          </reference>
        </references>
      </pivotArea>
    </format>
    <format dxfId="3">
      <pivotArea outline="0" fieldPosition="0">
        <references count="1">
          <reference field="4294967294" count="1">
            <x v="1"/>
          </reference>
        </references>
      </pivotArea>
    </format>
  </formats>
  <chartFormats count="12">
    <chartFormat chart="0" format="0"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4" count="1" selected="0">
            <x v="0"/>
          </reference>
        </references>
      </pivotArea>
    </chartFormat>
    <chartFormat chart="0" format="3">
      <pivotArea type="data" outline="0" fieldPosition="0">
        <references count="2">
          <reference field="4294967294" count="1" selected="0">
            <x v="0"/>
          </reference>
          <reference field="4" count="1" selected="0">
            <x v="4"/>
          </reference>
        </references>
      </pivotArea>
    </chartFormat>
    <chartFormat chart="0" format="4">
      <pivotArea type="data" outline="0" fieldPosition="0">
        <references count="2">
          <reference field="4294967294" count="1" selected="0">
            <x v="0"/>
          </reference>
          <reference field="4" count="1" selected="0">
            <x v="2"/>
          </reference>
        </references>
      </pivotArea>
    </chartFormat>
    <chartFormat chart="0" format="5">
      <pivotArea type="data" outline="0" fieldPosition="0">
        <references count="2">
          <reference field="4294967294" count="1" selected="0">
            <x v="0"/>
          </reference>
          <reference field="4" count="1" selected="0">
            <x v="5"/>
          </reference>
        </references>
      </pivotArea>
    </chartFormat>
    <chartFormat chart="0" format="6">
      <pivotArea type="data" outline="0" fieldPosition="0">
        <references count="2">
          <reference field="4294967294" count="1" selected="0">
            <x v="0"/>
          </reference>
          <reference field="4" count="1" selected="0">
            <x v="7"/>
          </reference>
        </references>
      </pivotArea>
    </chartFormat>
    <chartFormat chart="0" format="7">
      <pivotArea type="data" outline="0" fieldPosition="0">
        <references count="2">
          <reference field="4294967294" count="1" selected="0">
            <x v="0"/>
          </reference>
          <reference field="4" count="1" selected="0">
            <x v="6"/>
          </reference>
        </references>
      </pivotArea>
    </chartFormat>
    <chartFormat chart="0" format="8">
      <pivotArea type="data" outline="0" fieldPosition="0">
        <references count="2">
          <reference field="4294967294" count="1" selected="0">
            <x v="0"/>
          </reference>
          <reference field="4" count="1" selected="0">
            <x v="1"/>
          </reference>
        </references>
      </pivotArea>
    </chartFormat>
    <chartFormat chart="0" format="9">
      <pivotArea type="data" outline="0" fieldPosition="0">
        <references count="2">
          <reference field="4294967294" count="1" selected="0">
            <x v="0"/>
          </reference>
          <reference field="4" count="1" selected="0">
            <x v="3"/>
          </reference>
        </references>
      </pivotArea>
    </chartFormat>
    <chartFormat chart="0" format="10" series="1">
      <pivotArea type="data" outline="0" fieldPosition="0">
        <references count="1">
          <reference field="4294967294" count="1" selected="0">
            <x v="1"/>
          </reference>
        </references>
      </pivotArea>
    </chartFormat>
    <chartFormat chart="0" format="11">
      <pivotArea type="data" outline="0" fieldPosition="0">
        <references count="2">
          <reference field="4294967294" count="1" selected="0">
            <x v="0"/>
          </reference>
          <reference field="4" count="1" selected="0">
            <x v="8"/>
          </reference>
        </references>
      </pivotArea>
    </chartFormat>
    <chartFormat chart="0" format="12">
      <pivotArea type="data" outline="0" fieldPosition="0">
        <references count="2">
          <reference field="4294967294" count="1" selected="0">
            <x v="0"/>
          </reference>
          <reference field="4" count="1" selected="0">
            <x v="9"/>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B8" firstHeaderRow="1" firstDataRow="1" firstDataCol="1" rowPageCount="1" colPageCount="1"/>
  <pivotFields count="20">
    <pivotField dataField="1" showAll="0">
      <items count="82">
        <item x="0"/>
        <item x="74"/>
        <item x="58"/>
        <item x="70"/>
        <item x="46"/>
        <item x="64"/>
        <item x="3"/>
        <item x="43"/>
        <item x="49"/>
        <item x="56"/>
        <item x="33"/>
        <item x="79"/>
        <item x="65"/>
        <item x="5"/>
        <item x="13"/>
        <item x="2"/>
        <item x="61"/>
        <item x="15"/>
        <item x="62"/>
        <item x="11"/>
        <item x="40"/>
        <item x="6"/>
        <item x="69"/>
        <item x="4"/>
        <item x="54"/>
        <item x="18"/>
        <item x="23"/>
        <item x="7"/>
        <item x="16"/>
        <item x="45"/>
        <item x="19"/>
        <item x="29"/>
        <item x="53"/>
        <item x="77"/>
        <item x="14"/>
        <item x="34"/>
        <item x="12"/>
        <item x="27"/>
        <item x="63"/>
        <item x="78"/>
        <item x="26"/>
        <item x="72"/>
        <item x="17"/>
        <item x="32"/>
        <item x="22"/>
        <item x="24"/>
        <item x="10"/>
        <item x="47"/>
        <item x="75"/>
        <item x="66"/>
        <item x="21"/>
        <item x="50"/>
        <item x="41"/>
        <item x="25"/>
        <item x="35"/>
        <item x="80"/>
        <item x="73"/>
        <item x="44"/>
        <item x="1"/>
        <item x="8"/>
        <item x="48"/>
        <item x="9"/>
        <item x="28"/>
        <item x="57"/>
        <item x="30"/>
        <item x="67"/>
        <item x="39"/>
        <item x="31"/>
        <item x="20"/>
        <item x="59"/>
        <item x="51"/>
        <item x="36"/>
        <item x="42"/>
        <item x="76"/>
        <item x="55"/>
        <item x="37"/>
        <item x="68"/>
        <item x="52"/>
        <item x="38"/>
        <item x="60"/>
        <item x="71"/>
        <item t="default"/>
      </items>
    </pivotField>
    <pivotField axis="axisPage" showAll="0">
      <items count="44">
        <item x="0"/>
        <item m="1" x="41"/>
        <item x="38"/>
        <item x="35"/>
        <item x="2"/>
        <item x="40"/>
        <item x="30"/>
        <item x="27"/>
        <item m="1" x="42"/>
        <item x="6"/>
        <item x="34"/>
        <item x="16"/>
        <item x="1"/>
        <item x="14"/>
        <item x="15"/>
        <item x="19"/>
        <item x="10"/>
        <item x="28"/>
        <item x="5"/>
        <item x="36"/>
        <item x="23"/>
        <item x="13"/>
        <item x="32"/>
        <item x="33"/>
        <item x="39"/>
        <item x="22"/>
        <item x="37"/>
        <item x="24"/>
        <item x="29"/>
        <item x="17"/>
        <item x="21"/>
        <item x="12"/>
        <item x="8"/>
        <item x="9"/>
        <item x="7"/>
        <item x="11"/>
        <item x="20"/>
        <item x="3"/>
        <item x="18"/>
        <item x="31"/>
        <item x="4"/>
        <item x="26"/>
        <item x="25"/>
        <item t="default"/>
      </items>
    </pivotField>
    <pivotField showAll="0">
      <items count="12">
        <item x="0"/>
        <item x="1"/>
        <item x="7"/>
        <item x="5"/>
        <item x="9"/>
        <item x="10"/>
        <item x="3"/>
        <item x="2"/>
        <item x="8"/>
        <item x="6"/>
        <item x="4"/>
        <item t="default"/>
      </items>
    </pivotField>
    <pivotField showAll="0"/>
    <pivotField axis="axisRow" showAll="0">
      <items count="13">
        <item x="0"/>
        <item m="1" x="11"/>
        <item x="5"/>
        <item x="10"/>
        <item x="3"/>
        <item x="4"/>
        <item x="9"/>
        <item x="6"/>
        <item x="7"/>
        <item x="8"/>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4"/>
  </rowFields>
  <rowItems count="5">
    <i>
      <x v="4"/>
    </i>
    <i>
      <x v="7"/>
    </i>
    <i>
      <x v="10"/>
    </i>
    <i>
      <x v="11"/>
    </i>
    <i t="grand">
      <x/>
    </i>
  </rowItems>
  <colItems count="1">
    <i/>
  </colItems>
  <pageFields count="1">
    <pageField fld="1" item="31" hier="-1"/>
  </pageFields>
  <dataFields count="1">
    <dataField name="Somme de durée" fld="0" baseField="4" baseItem="4" numFmtId="166"/>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au1" displayName="Tableau1" ref="A3:AB200" totalsRowShown="0" headerRowDxfId="19">
  <autoFilter ref="A3:AB200"/>
  <tableColumns count="28">
    <tableColumn id="1" name="Heure"/>
    <tableColumn id="2" name="début" dataDxfId="18" totalsRowDxfId="17">
      <calculatedColumnFormula>C3</calculatedColumnFormula>
    </tableColumn>
    <tableColumn id="3" name="fin" dataDxfId="16" totalsRowDxfId="15"/>
    <tableColumn id="4" name="durée" dataDxfId="14" totalsRowDxfId="13">
      <calculatedColumnFormula>C4-B4</calculatedColumnFormula>
    </tableColumn>
    <tableColumn id="5" name="Interv" dataDxfId="12" totalsRowDxfId="11"/>
    <tableColumn id="6" name="Parti" dataDxfId="10" totalsRowDxfId="9"/>
    <tableColumn id="7" name="commentaire"/>
    <tableColumn id="8" name="sujet"/>
    <tableColumn id="9" name="&quot;droite&quot;"/>
    <tableColumn id="10" name="&quot;gauche&quot;"/>
    <tableColumn id="27" name="FN" dataDxfId="8">
      <calculatedColumnFormula>Tableau1[[#This Row],[FN2]]+Tableau1[[#This Row],[Front National
 / frontiste]]+Tableau1[[#This Row],[RBM]]</calculatedColumnFormula>
    </tableColumn>
    <tableColumn id="28" name="PS" dataDxfId="7">
      <calculatedColumnFormula>Tableau1[[#This Row],[socialiste]]+Tableau1[[#This Row],[PS2]]+Tableau1[[#This Row],[Parti Socialiste]]</calculatedColumnFormula>
    </tableColumn>
    <tableColumn id="17" name="UMP"/>
    <tableColumn id="18" name="UDI"/>
    <tableColumn id="19" name="Modem"/>
    <tableColumn id="20" name="EELV"/>
    <tableColumn id="21" name="FdG"/>
    <tableColumn id="22" name="NPA"/>
    <tableColumn id="23" name="DED / ED / fasciste"/>
    <tableColumn id="24" name="PRG"/>
    <tableColumn id="25" name="PC"/>
    <tableColumn id="26" name="EG"/>
    <tableColumn id="12" name="FN2" dataDxfId="6"/>
    <tableColumn id="13" name="Front National_x000a_ / frontiste"/>
    <tableColumn id="14" name="RBM"/>
    <tableColumn id="11" name="socialiste"/>
    <tableColumn id="15" name="PS2"/>
    <tableColumn id="16" name="Parti Socialist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leulier.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1"/>
  <sheetViews>
    <sheetView tabSelected="1" workbookViewId="0">
      <pane ySplit="3" topLeftCell="A4" activePane="bottomLeft" state="frozenSplit"/>
      <selection pane="bottomLeft"/>
    </sheetView>
  </sheetViews>
  <sheetFormatPr baseColWidth="10" defaultColWidth="9.140625" defaultRowHeight="15" x14ac:dyDescent="0.25"/>
  <cols>
    <col min="1" max="1" width="6.42578125" customWidth="1"/>
    <col min="2" max="2" width="6.5703125" bestFit="1" customWidth="1"/>
    <col min="3" max="3" width="7.5703125" bestFit="1" customWidth="1"/>
    <col min="4" max="4" width="6.28515625" bestFit="1" customWidth="1"/>
    <col min="5" max="5" width="18.28515625" customWidth="1"/>
    <col min="6" max="6" width="7.85546875" bestFit="1" customWidth="1"/>
    <col min="7" max="7" width="27.5703125" customWidth="1"/>
    <col min="8" max="8" width="7.85546875" bestFit="1" customWidth="1"/>
    <col min="9" max="9" width="8.42578125" bestFit="1" customWidth="1"/>
    <col min="10" max="10" width="9.28515625" bestFit="1" customWidth="1"/>
    <col min="11" max="22" width="5.7109375" customWidth="1"/>
    <col min="23" max="23" width="4.5703125" style="30" bestFit="1" customWidth="1"/>
    <col min="24" max="24" width="19.140625" bestFit="1" customWidth="1"/>
    <col min="25" max="25" width="17.140625" bestFit="1" customWidth="1"/>
    <col min="26" max="26" width="9.28515625" bestFit="1" customWidth="1"/>
    <col min="27" max="28" width="19.140625" bestFit="1" customWidth="1"/>
    <col min="29" max="29" width="9.28515625" bestFit="1" customWidth="1"/>
    <col min="33" max="33" width="3.42578125" bestFit="1" customWidth="1"/>
    <col min="34" max="34" width="10" customWidth="1"/>
  </cols>
  <sheetData>
    <row r="1" spans="1:28" x14ac:dyDescent="0.25">
      <c r="A1" s="17" t="s">
        <v>157</v>
      </c>
      <c r="I1" s="37" t="s">
        <v>3</v>
      </c>
      <c r="J1" s="38"/>
      <c r="K1" s="38"/>
      <c r="L1" s="38"/>
      <c r="M1" s="38"/>
      <c r="N1" s="38"/>
      <c r="O1" s="38"/>
      <c r="P1" s="38"/>
      <c r="Q1" s="38"/>
      <c r="R1" s="38"/>
      <c r="S1" s="38"/>
      <c r="T1" s="38"/>
      <c r="U1" s="38"/>
      <c r="V1" s="39"/>
    </row>
    <row r="2" spans="1:28" ht="15.75" thickBot="1" x14ac:dyDescent="0.3">
      <c r="I2" s="34">
        <f>SUBTOTAL(109,Tableau1["droite"])</f>
        <v>55</v>
      </c>
      <c r="J2" s="35">
        <f>SUBTOTAL(109,Tableau1["gauche"])</f>
        <v>84</v>
      </c>
      <c r="K2" s="35">
        <f>SUBTOTAL(109,Tableau1[FN])</f>
        <v>181</v>
      </c>
      <c r="L2" s="35">
        <f>SUBTOTAL(109,Tableau1[PS])</f>
        <v>97</v>
      </c>
      <c r="M2" s="35">
        <f>SUBTOTAL(109,Tableau1[UMP])</f>
        <v>100</v>
      </c>
      <c r="N2" s="35">
        <f>SUBTOTAL(109,Tableau1[UDI])</f>
        <v>23</v>
      </c>
      <c r="O2" s="35">
        <f>SUBTOTAL(109,Tableau1[Modem])</f>
        <v>14</v>
      </c>
      <c r="P2" s="35">
        <f>SUBTOTAL(109,Tableau1[EELV])</f>
        <v>16</v>
      </c>
      <c r="Q2" s="35">
        <f>SUBTOTAL(109,Tableau1[FdG])</f>
        <v>10</v>
      </c>
      <c r="R2" s="35">
        <f>SUBTOTAL(109,Tableau1[NPA])</f>
        <v>1</v>
      </c>
      <c r="S2" s="35">
        <f>SUBTOTAL(109,Tableau1[DED / ED / fasciste])</f>
        <v>8</v>
      </c>
      <c r="T2" s="35">
        <f>SUBTOTAL(109,Tableau1[PRG])</f>
        <v>2</v>
      </c>
      <c r="U2" s="35">
        <f>SUBTOTAL(109,Tableau1[PC])</f>
        <v>7</v>
      </c>
      <c r="V2" s="36">
        <f>SUBTOTAL(109,Tableau1[EG])</f>
        <v>3</v>
      </c>
      <c r="W2" s="30">
        <f>SUBTOTAL(109,Tableau1[FN2])</f>
        <v>12</v>
      </c>
      <c r="X2">
        <f>SUBTOTAL(109,Tableau1[Front National
 / frontiste])</f>
        <v>167</v>
      </c>
      <c r="Y2">
        <f>SUBTOTAL(109,Tableau1[RBM])</f>
        <v>2</v>
      </c>
      <c r="Z2">
        <f>SUBTOTAL(109,Tableau1[socialiste])</f>
        <v>46</v>
      </c>
      <c r="AA2">
        <f>SUBTOTAL(109,Tableau1[PS2])</f>
        <v>25</v>
      </c>
      <c r="AB2">
        <f>SUBTOTAL(109,Tableau1[Parti Socialiste])</f>
        <v>26</v>
      </c>
    </row>
    <row r="3" spans="1:28" ht="75" x14ac:dyDescent="0.25">
      <c r="A3" t="s">
        <v>187</v>
      </c>
      <c r="B3" t="s">
        <v>0</v>
      </c>
      <c r="C3" t="s">
        <v>1</v>
      </c>
      <c r="D3" t="s">
        <v>2</v>
      </c>
      <c r="E3" t="s">
        <v>8</v>
      </c>
      <c r="F3" t="s">
        <v>85</v>
      </c>
      <c r="G3" t="s">
        <v>4</v>
      </c>
      <c r="H3" t="s">
        <v>21</v>
      </c>
      <c r="I3" s="12" t="s">
        <v>6</v>
      </c>
      <c r="J3" s="12" t="s">
        <v>7</v>
      </c>
      <c r="K3" s="12" t="s">
        <v>24</v>
      </c>
      <c r="L3" s="12" t="s">
        <v>15</v>
      </c>
      <c r="M3" s="12" t="s">
        <v>17</v>
      </c>
      <c r="N3" s="12" t="s">
        <v>39</v>
      </c>
      <c r="O3" s="12" t="s">
        <v>43</v>
      </c>
      <c r="P3" s="12" t="s">
        <v>40</v>
      </c>
      <c r="Q3" s="12" t="s">
        <v>41</v>
      </c>
      <c r="R3" s="12" t="s">
        <v>50</v>
      </c>
      <c r="S3" s="13" t="s">
        <v>105</v>
      </c>
      <c r="T3" s="12" t="s">
        <v>66</v>
      </c>
      <c r="U3" s="12" t="s">
        <v>67</v>
      </c>
      <c r="V3" s="12" t="s">
        <v>92</v>
      </c>
      <c r="W3" s="31" t="s">
        <v>169</v>
      </c>
      <c r="X3" s="29" t="s">
        <v>69</v>
      </c>
      <c r="Y3" s="28" t="s">
        <v>26</v>
      </c>
      <c r="Z3" s="28" t="s">
        <v>14</v>
      </c>
      <c r="AA3" s="28" t="s">
        <v>170</v>
      </c>
      <c r="AB3" s="28" t="s">
        <v>16</v>
      </c>
    </row>
    <row r="4" spans="1:28" s="21" customFormat="1" x14ac:dyDescent="0.25">
      <c r="A4" s="21" t="s">
        <v>172</v>
      </c>
      <c r="B4" s="22" t="s">
        <v>172</v>
      </c>
      <c r="C4" s="22" t="s">
        <v>172</v>
      </c>
      <c r="D4" s="23" t="s">
        <v>172</v>
      </c>
      <c r="E4" s="23" t="s">
        <v>172</v>
      </c>
      <c r="F4" s="23" t="s">
        <v>172</v>
      </c>
      <c r="G4" s="21" t="s">
        <v>172</v>
      </c>
      <c r="H4" s="21" t="s">
        <v>172</v>
      </c>
      <c r="I4" s="24">
        <v>0</v>
      </c>
      <c r="J4" s="24">
        <v>0</v>
      </c>
      <c r="K4" s="24">
        <f>Tableau1[[#This Row],[FN2]]+Tableau1[[#This Row],[Front National
 / frontiste]]+Tableau1[[#This Row],[RBM]]</f>
        <v>0</v>
      </c>
      <c r="L4" s="24">
        <f>Tableau1[[#This Row],[socialiste]]+Tableau1[[#This Row],[PS2]]+Tableau1[[#This Row],[Parti Socialiste]]</f>
        <v>0</v>
      </c>
      <c r="M4" s="24">
        <v>0</v>
      </c>
      <c r="N4" s="24">
        <v>0</v>
      </c>
      <c r="O4" s="24">
        <v>0</v>
      </c>
      <c r="P4" s="24">
        <v>0</v>
      </c>
      <c r="Q4" s="24">
        <v>0</v>
      </c>
      <c r="R4" s="24">
        <v>0</v>
      </c>
      <c r="S4" s="24">
        <v>0</v>
      </c>
      <c r="T4" s="24">
        <v>0</v>
      </c>
      <c r="U4" s="24">
        <v>0</v>
      </c>
      <c r="V4" s="24">
        <v>0</v>
      </c>
      <c r="W4" s="32">
        <v>0</v>
      </c>
      <c r="X4" s="24">
        <v>0</v>
      </c>
      <c r="Y4" s="24">
        <v>0</v>
      </c>
      <c r="Z4" s="24">
        <v>0</v>
      </c>
      <c r="AA4" s="24">
        <v>0</v>
      </c>
      <c r="AB4" s="24">
        <v>0</v>
      </c>
    </row>
    <row r="5" spans="1:28" x14ac:dyDescent="0.25">
      <c r="A5" s="1">
        <v>0.80694444444444446</v>
      </c>
      <c r="B5" s="1">
        <v>0</v>
      </c>
      <c r="C5" s="1">
        <v>4.5833333333333337E-2</v>
      </c>
      <c r="D5" s="1">
        <f>C5-B5</f>
        <v>4.5833333333333337E-2</v>
      </c>
      <c r="E5" s="1" t="s">
        <v>101</v>
      </c>
      <c r="F5" s="1" t="s">
        <v>87</v>
      </c>
      <c r="G5" t="s">
        <v>5</v>
      </c>
      <c r="I5">
        <v>2</v>
      </c>
      <c r="J5">
        <v>2</v>
      </c>
      <c r="K5">
        <f>Tableau1[[#This Row],[FN2]]+Tableau1[[#This Row],[Front National
 / frontiste]]+Tableau1[[#This Row],[RBM]]</f>
        <v>1</v>
      </c>
      <c r="L5">
        <f>Tableau1[[#This Row],[socialiste]]+Tableau1[[#This Row],[PS2]]+Tableau1[[#This Row],[Parti Socialiste]]</f>
        <v>0</v>
      </c>
      <c r="X5">
        <v>1</v>
      </c>
    </row>
    <row r="6" spans="1:28" x14ac:dyDescent="0.25">
      <c r="B6" s="1">
        <f>C5</f>
        <v>4.5833333333333337E-2</v>
      </c>
      <c r="C6" s="1">
        <v>5.6944444444444443E-2</v>
      </c>
      <c r="D6" s="1">
        <f t="shared" ref="D6:D69" si="0">C6-B6</f>
        <v>1.1111111111111106E-2</v>
      </c>
      <c r="E6" s="1" t="s">
        <v>9</v>
      </c>
      <c r="F6" s="1" t="s">
        <v>87</v>
      </c>
      <c r="K6">
        <f>Tableau1[[#This Row],[FN2]]+Tableau1[[#This Row],[Front National
 / frontiste]]+Tableau1[[#This Row],[RBM]]</f>
        <v>0</v>
      </c>
      <c r="L6">
        <f>Tableau1[[#This Row],[socialiste]]+Tableau1[[#This Row],[PS2]]+Tableau1[[#This Row],[Parti Socialiste]]</f>
        <v>0</v>
      </c>
    </row>
    <row r="7" spans="1:28" x14ac:dyDescent="0.25">
      <c r="B7" s="1">
        <f t="shared" ref="B7:B70" si="1">C6</f>
        <v>5.6944444444444443E-2</v>
      </c>
      <c r="C7" s="1">
        <v>6.1805555555555558E-2</v>
      </c>
      <c r="D7" s="1">
        <f t="shared" si="0"/>
        <v>4.8611111111111147E-3</v>
      </c>
      <c r="E7" s="1" t="s">
        <v>101</v>
      </c>
      <c r="F7" s="1" t="s">
        <v>87</v>
      </c>
      <c r="K7">
        <f>Tableau1[[#This Row],[FN2]]+Tableau1[[#This Row],[Front National
 / frontiste]]+Tableau1[[#This Row],[RBM]]</f>
        <v>0</v>
      </c>
      <c r="L7">
        <f>Tableau1[[#This Row],[socialiste]]+Tableau1[[#This Row],[PS2]]+Tableau1[[#This Row],[Parti Socialiste]]</f>
        <v>0</v>
      </c>
    </row>
    <row r="8" spans="1:28" x14ac:dyDescent="0.25">
      <c r="B8" s="1">
        <f t="shared" si="1"/>
        <v>6.1805555555555558E-2</v>
      </c>
      <c r="C8" s="1">
        <v>7.8472222222222221E-2</v>
      </c>
      <c r="D8" s="1">
        <f t="shared" si="0"/>
        <v>1.6666666666666663E-2</v>
      </c>
      <c r="E8" s="1" t="s">
        <v>12</v>
      </c>
      <c r="F8" s="1" t="s">
        <v>87</v>
      </c>
      <c r="I8">
        <v>1</v>
      </c>
      <c r="J8">
        <v>1</v>
      </c>
      <c r="K8">
        <f>Tableau1[[#This Row],[FN2]]+Tableau1[[#This Row],[Front National
 / frontiste]]+Tableau1[[#This Row],[RBM]]</f>
        <v>0</v>
      </c>
      <c r="L8">
        <f>Tableau1[[#This Row],[socialiste]]+Tableau1[[#This Row],[PS2]]+Tableau1[[#This Row],[Parti Socialiste]]</f>
        <v>0</v>
      </c>
    </row>
    <row r="9" spans="1:28" x14ac:dyDescent="0.25">
      <c r="B9" s="1">
        <f t="shared" si="1"/>
        <v>7.8472222222222221E-2</v>
      </c>
      <c r="C9" s="1">
        <v>8.819444444444445E-2</v>
      </c>
      <c r="D9" s="1">
        <f t="shared" si="0"/>
        <v>9.7222222222222293E-3</v>
      </c>
      <c r="E9" s="1" t="s">
        <v>101</v>
      </c>
      <c r="F9" s="1" t="s">
        <v>87</v>
      </c>
      <c r="K9">
        <f>Tableau1[[#This Row],[FN2]]+Tableau1[[#This Row],[Front National
 / frontiste]]+Tableau1[[#This Row],[RBM]]</f>
        <v>0</v>
      </c>
      <c r="L9">
        <f>Tableau1[[#This Row],[socialiste]]+Tableau1[[#This Row],[PS2]]+Tableau1[[#This Row],[Parti Socialiste]]</f>
        <v>0</v>
      </c>
    </row>
    <row r="10" spans="1:28" x14ac:dyDescent="0.25">
      <c r="B10" s="1">
        <f t="shared" si="1"/>
        <v>8.819444444444445E-2</v>
      </c>
      <c r="C10" s="1">
        <v>0.10347222222222223</v>
      </c>
      <c r="D10" s="1">
        <f t="shared" si="0"/>
        <v>1.5277777777777779E-2</v>
      </c>
      <c r="E10" s="1" t="s">
        <v>13</v>
      </c>
      <c r="F10" s="1" t="s">
        <v>87</v>
      </c>
      <c r="J10">
        <v>1</v>
      </c>
      <c r="K10">
        <f>Tableau1[[#This Row],[FN2]]+Tableau1[[#This Row],[Front National
 / frontiste]]+Tableau1[[#This Row],[RBM]]</f>
        <v>0</v>
      </c>
      <c r="L10">
        <f>Tableau1[[#This Row],[socialiste]]+Tableau1[[#This Row],[PS2]]+Tableau1[[#This Row],[Parti Socialiste]]</f>
        <v>1</v>
      </c>
      <c r="M10">
        <v>1</v>
      </c>
      <c r="Z10">
        <v>1</v>
      </c>
    </row>
    <row r="11" spans="1:28" x14ac:dyDescent="0.25">
      <c r="B11" s="1">
        <f t="shared" si="1"/>
        <v>0.10347222222222223</v>
      </c>
      <c r="C11" s="1">
        <v>0.12291666666666667</v>
      </c>
      <c r="D11" s="1">
        <f t="shared" si="0"/>
        <v>1.9444444444444445E-2</v>
      </c>
      <c r="E11" s="1" t="s">
        <v>101</v>
      </c>
      <c r="F11" s="1" t="s">
        <v>87</v>
      </c>
      <c r="K11">
        <f>Tableau1[[#This Row],[FN2]]+Tableau1[[#This Row],[Front National
 / frontiste]]+Tableau1[[#This Row],[RBM]]</f>
        <v>0</v>
      </c>
      <c r="L11">
        <f>Tableau1[[#This Row],[socialiste]]+Tableau1[[#This Row],[PS2]]+Tableau1[[#This Row],[Parti Socialiste]]</f>
        <v>0</v>
      </c>
    </row>
    <row r="12" spans="1:28" x14ac:dyDescent="0.25">
      <c r="B12" s="1">
        <f t="shared" si="1"/>
        <v>0.12291666666666667</v>
      </c>
      <c r="C12" s="1">
        <v>0.16944444444444443</v>
      </c>
      <c r="D12" s="1">
        <f t="shared" si="0"/>
        <v>4.6527777777777751E-2</v>
      </c>
      <c r="E12" s="1" t="s">
        <v>19</v>
      </c>
      <c r="F12" s="1" t="s">
        <v>87</v>
      </c>
      <c r="K12">
        <f>Tableau1[[#This Row],[FN2]]+Tableau1[[#This Row],[Front National
 / frontiste]]+Tableau1[[#This Row],[RBM]]</f>
        <v>0</v>
      </c>
      <c r="L12">
        <f>Tableau1[[#This Row],[socialiste]]+Tableau1[[#This Row],[PS2]]+Tableau1[[#This Row],[Parti Socialiste]]</f>
        <v>2</v>
      </c>
      <c r="AA12">
        <v>1</v>
      </c>
      <c r="AB12">
        <v>1</v>
      </c>
    </row>
    <row r="13" spans="1:28" x14ac:dyDescent="0.25">
      <c r="A13" s="1">
        <v>0.80972222222222223</v>
      </c>
      <c r="B13" s="1">
        <f t="shared" si="1"/>
        <v>0.16944444444444443</v>
      </c>
      <c r="C13" s="1">
        <v>0.22152777777777777</v>
      </c>
      <c r="D13" s="1">
        <f t="shared" si="0"/>
        <v>5.2083333333333343E-2</v>
      </c>
      <c r="E13" s="1" t="s">
        <v>174</v>
      </c>
      <c r="F13" s="1" t="s">
        <v>87</v>
      </c>
      <c r="K13">
        <f>Tableau1[[#This Row],[FN2]]+Tableau1[[#This Row],[Front National
 / frontiste]]+Tableau1[[#This Row],[RBM]]</f>
        <v>0</v>
      </c>
      <c r="L13">
        <f>Tableau1[[#This Row],[socialiste]]+Tableau1[[#This Row],[PS2]]+Tableau1[[#This Row],[Parti Socialiste]]</f>
        <v>0</v>
      </c>
      <c r="M13">
        <v>3</v>
      </c>
    </row>
    <row r="14" spans="1:28" x14ac:dyDescent="0.25">
      <c r="B14" s="1">
        <f t="shared" si="1"/>
        <v>0.22152777777777777</v>
      </c>
      <c r="C14" s="1">
        <v>0.25694444444444448</v>
      </c>
      <c r="D14" s="1">
        <f t="shared" si="0"/>
        <v>3.5416666666666707E-2</v>
      </c>
      <c r="E14" s="1" t="s">
        <v>18</v>
      </c>
      <c r="F14" s="1" t="s">
        <v>87</v>
      </c>
      <c r="G14" t="s">
        <v>20</v>
      </c>
      <c r="H14" t="s">
        <v>17</v>
      </c>
      <c r="K14">
        <f>Tableau1[[#This Row],[FN2]]+Tableau1[[#This Row],[Front National
 / frontiste]]+Tableau1[[#This Row],[RBM]]</f>
        <v>0</v>
      </c>
      <c r="L14">
        <f>Tableau1[[#This Row],[socialiste]]+Tableau1[[#This Row],[PS2]]+Tableau1[[#This Row],[Parti Socialiste]]</f>
        <v>0</v>
      </c>
    </row>
    <row r="15" spans="1:28" x14ac:dyDescent="0.25">
      <c r="B15" s="1">
        <f t="shared" si="1"/>
        <v>0.25694444444444448</v>
      </c>
      <c r="C15" s="1">
        <v>0.27083333333333331</v>
      </c>
      <c r="D15" s="1">
        <f t="shared" si="0"/>
        <v>1.388888888888884E-2</v>
      </c>
      <c r="E15" s="1" t="s">
        <v>101</v>
      </c>
      <c r="F15" s="1" t="s">
        <v>87</v>
      </c>
      <c r="G15" t="s">
        <v>22</v>
      </c>
      <c r="K15">
        <f>Tableau1[[#This Row],[FN2]]+Tableau1[[#This Row],[Front National
 / frontiste]]+Tableau1[[#This Row],[RBM]]</f>
        <v>0</v>
      </c>
      <c r="L15">
        <f>Tableau1[[#This Row],[socialiste]]+Tableau1[[#This Row],[PS2]]+Tableau1[[#This Row],[Parti Socialiste]]</f>
        <v>0</v>
      </c>
    </row>
    <row r="16" spans="1:28" x14ac:dyDescent="0.25">
      <c r="B16" s="1">
        <f t="shared" si="1"/>
        <v>0.27083333333333331</v>
      </c>
      <c r="C16" s="1">
        <v>0.29652777777777778</v>
      </c>
      <c r="D16" s="1">
        <f t="shared" si="0"/>
        <v>2.5694444444444464E-2</v>
      </c>
      <c r="E16" s="1" t="s">
        <v>18</v>
      </c>
      <c r="F16" s="1" t="s">
        <v>87</v>
      </c>
      <c r="G16" t="s">
        <v>22</v>
      </c>
      <c r="H16" t="s">
        <v>15</v>
      </c>
      <c r="K16">
        <f>Tableau1[[#This Row],[FN2]]+Tableau1[[#This Row],[Front National
 / frontiste]]+Tableau1[[#This Row],[RBM]]</f>
        <v>0</v>
      </c>
      <c r="L16">
        <f>Tableau1[[#This Row],[socialiste]]+Tableau1[[#This Row],[PS2]]+Tableau1[[#This Row],[Parti Socialiste]]</f>
        <v>0</v>
      </c>
    </row>
    <row r="17" spans="1:28" x14ac:dyDescent="0.25">
      <c r="B17" s="1">
        <f t="shared" si="1"/>
        <v>0.29652777777777778</v>
      </c>
      <c r="C17" s="1">
        <v>0.30694444444444441</v>
      </c>
      <c r="D17" s="1">
        <f t="shared" si="0"/>
        <v>1.041666666666663E-2</v>
      </c>
      <c r="E17" s="1" t="s">
        <v>101</v>
      </c>
      <c r="F17" s="1" t="s">
        <v>87</v>
      </c>
      <c r="G17" t="s">
        <v>23</v>
      </c>
      <c r="K17">
        <f>Tableau1[[#This Row],[FN2]]+Tableau1[[#This Row],[Front National
 / frontiste]]+Tableau1[[#This Row],[RBM]]</f>
        <v>0</v>
      </c>
      <c r="L17">
        <f>Tableau1[[#This Row],[socialiste]]+Tableau1[[#This Row],[PS2]]+Tableau1[[#This Row],[Parti Socialiste]]</f>
        <v>1</v>
      </c>
      <c r="AB17">
        <v>1</v>
      </c>
    </row>
    <row r="18" spans="1:28" x14ac:dyDescent="0.25">
      <c r="B18" s="1">
        <f t="shared" si="1"/>
        <v>0.30694444444444441</v>
      </c>
      <c r="C18" s="1">
        <v>0.33124999999999999</v>
      </c>
      <c r="D18" s="1">
        <f t="shared" si="0"/>
        <v>2.430555555555558E-2</v>
      </c>
      <c r="E18" s="1" t="s">
        <v>12</v>
      </c>
      <c r="F18" s="1" t="s">
        <v>87</v>
      </c>
      <c r="I18">
        <v>1</v>
      </c>
      <c r="J18">
        <v>1</v>
      </c>
      <c r="K18">
        <f>Tableau1[[#This Row],[FN2]]+Tableau1[[#This Row],[Front National
 / frontiste]]+Tableau1[[#This Row],[RBM]]</f>
        <v>1</v>
      </c>
      <c r="L18">
        <f>Tableau1[[#This Row],[socialiste]]+Tableau1[[#This Row],[PS2]]+Tableau1[[#This Row],[Parti Socialiste]]</f>
        <v>0</v>
      </c>
      <c r="X18">
        <v>1</v>
      </c>
    </row>
    <row r="19" spans="1:28" x14ac:dyDescent="0.25">
      <c r="B19" s="1">
        <f t="shared" si="1"/>
        <v>0.33124999999999999</v>
      </c>
      <c r="C19" s="1">
        <v>0.34375</v>
      </c>
      <c r="D19" s="1">
        <f t="shared" si="0"/>
        <v>1.2500000000000011E-2</v>
      </c>
      <c r="E19" s="1" t="s">
        <v>101</v>
      </c>
      <c r="F19" s="1" t="s">
        <v>87</v>
      </c>
      <c r="K19">
        <f>Tableau1[[#This Row],[FN2]]+Tableau1[[#This Row],[Front National
 / frontiste]]+Tableau1[[#This Row],[RBM]]</f>
        <v>1</v>
      </c>
      <c r="L19">
        <f>Tableau1[[#This Row],[socialiste]]+Tableau1[[#This Row],[PS2]]+Tableau1[[#This Row],[Parti Socialiste]]</f>
        <v>0</v>
      </c>
      <c r="X19">
        <v>1</v>
      </c>
    </row>
    <row r="20" spans="1:28" x14ac:dyDescent="0.25">
      <c r="B20" s="1">
        <f t="shared" si="1"/>
        <v>0.34375</v>
      </c>
      <c r="C20" s="1">
        <v>0.36388888888888887</v>
      </c>
      <c r="D20" s="1">
        <f t="shared" si="0"/>
        <v>2.0138888888888873E-2</v>
      </c>
      <c r="E20" s="1" t="s">
        <v>18</v>
      </c>
      <c r="F20" s="1" t="s">
        <v>87</v>
      </c>
      <c r="G20" t="s">
        <v>151</v>
      </c>
      <c r="H20" t="s">
        <v>24</v>
      </c>
      <c r="J20">
        <v>1</v>
      </c>
      <c r="K20">
        <f>Tableau1[[#This Row],[FN2]]+Tableau1[[#This Row],[Front National
 / frontiste]]+Tableau1[[#This Row],[RBM]]</f>
        <v>2</v>
      </c>
      <c r="L20">
        <f>Tableau1[[#This Row],[socialiste]]+Tableau1[[#This Row],[PS2]]+Tableau1[[#This Row],[Parti Socialiste]]</f>
        <v>0</v>
      </c>
      <c r="X20">
        <v>2</v>
      </c>
    </row>
    <row r="21" spans="1:28" x14ac:dyDescent="0.25">
      <c r="B21" s="1">
        <f t="shared" si="1"/>
        <v>0.36388888888888887</v>
      </c>
      <c r="C21" s="1">
        <v>0.375</v>
      </c>
      <c r="D21" s="1">
        <f t="shared" si="0"/>
        <v>1.1111111111111127E-2</v>
      </c>
      <c r="E21" t="s">
        <v>25</v>
      </c>
      <c r="F21" s="1" t="s">
        <v>87</v>
      </c>
      <c r="G21" t="s">
        <v>27</v>
      </c>
      <c r="H21" t="s">
        <v>24</v>
      </c>
      <c r="K21">
        <f>Tableau1[[#This Row],[FN2]]+Tableau1[[#This Row],[Front National
 / frontiste]]+Tableau1[[#This Row],[RBM]]</f>
        <v>1</v>
      </c>
      <c r="L21">
        <f>Tableau1[[#This Row],[socialiste]]+Tableau1[[#This Row],[PS2]]+Tableau1[[#This Row],[Parti Socialiste]]</f>
        <v>0</v>
      </c>
      <c r="Y21">
        <v>1</v>
      </c>
    </row>
    <row r="22" spans="1:28" x14ac:dyDescent="0.25">
      <c r="B22" s="1">
        <f t="shared" si="1"/>
        <v>0.375</v>
      </c>
      <c r="C22" s="1">
        <v>0.40625</v>
      </c>
      <c r="D22" s="1">
        <f t="shared" si="0"/>
        <v>3.125E-2</v>
      </c>
      <c r="E22" s="1" t="s">
        <v>18</v>
      </c>
      <c r="F22" s="1" t="s">
        <v>87</v>
      </c>
      <c r="G22" t="str">
        <f>G21</f>
        <v>Gaint-Gilles (Gars)</v>
      </c>
      <c r="H22" t="s">
        <v>24</v>
      </c>
      <c r="K22">
        <f>Tableau1[[#This Row],[FN2]]+Tableau1[[#This Row],[Front National
 / frontiste]]+Tableau1[[#This Row],[RBM]]</f>
        <v>2</v>
      </c>
      <c r="L22">
        <f>Tableau1[[#This Row],[socialiste]]+Tableau1[[#This Row],[PS2]]+Tableau1[[#This Row],[Parti Socialiste]]</f>
        <v>1</v>
      </c>
      <c r="W22" s="30">
        <v>1</v>
      </c>
      <c r="X22">
        <v>1</v>
      </c>
      <c r="Z22">
        <v>1</v>
      </c>
    </row>
    <row r="23" spans="1:28" x14ac:dyDescent="0.25">
      <c r="B23" s="1">
        <f t="shared" si="1"/>
        <v>0.40625</v>
      </c>
      <c r="C23" s="1">
        <v>0.42430555555555555</v>
      </c>
      <c r="D23" s="1">
        <f t="shared" si="0"/>
        <v>1.8055555555555547E-2</v>
      </c>
      <c r="E23" s="1" t="s">
        <v>101</v>
      </c>
      <c r="F23" s="1" t="s">
        <v>87</v>
      </c>
      <c r="G23" t="s">
        <v>28</v>
      </c>
      <c r="H23" t="s">
        <v>24</v>
      </c>
      <c r="K23">
        <f>Tableau1[[#This Row],[FN2]]+Tableau1[[#This Row],[Front National
 / frontiste]]+Tableau1[[#This Row],[RBM]]</f>
        <v>2</v>
      </c>
      <c r="L23">
        <f>Tableau1[[#This Row],[socialiste]]+Tableau1[[#This Row],[PS2]]+Tableau1[[#This Row],[Parti Socialiste]]</f>
        <v>0</v>
      </c>
      <c r="X23">
        <v>2</v>
      </c>
    </row>
    <row r="24" spans="1:28" x14ac:dyDescent="0.25">
      <c r="B24" s="1">
        <f t="shared" si="1"/>
        <v>0.42430555555555555</v>
      </c>
      <c r="C24" s="1">
        <v>0.4458333333333333</v>
      </c>
      <c r="D24" s="1">
        <f t="shared" si="0"/>
        <v>2.1527777777777757E-2</v>
      </c>
      <c r="E24" s="1" t="s">
        <v>18</v>
      </c>
      <c r="F24" s="1" t="s">
        <v>87</v>
      </c>
      <c r="G24" t="s">
        <v>28</v>
      </c>
      <c r="H24" t="s">
        <v>24</v>
      </c>
      <c r="K24">
        <f>Tableau1[[#This Row],[FN2]]+Tableau1[[#This Row],[Front National
 / frontiste]]+Tableau1[[#This Row],[RBM]]</f>
        <v>2</v>
      </c>
      <c r="L24">
        <f>Tableau1[[#This Row],[socialiste]]+Tableau1[[#This Row],[PS2]]+Tableau1[[#This Row],[Parti Socialiste]]</f>
        <v>0</v>
      </c>
      <c r="W24" s="30">
        <v>2</v>
      </c>
    </row>
    <row r="25" spans="1:28" x14ac:dyDescent="0.25">
      <c r="A25" s="1">
        <v>0.81458333333333333</v>
      </c>
      <c r="B25" s="1">
        <f t="shared" si="1"/>
        <v>0.4458333333333333</v>
      </c>
      <c r="C25" s="1">
        <v>0.5083333333333333</v>
      </c>
      <c r="D25" s="1">
        <f t="shared" si="0"/>
        <v>6.25E-2</v>
      </c>
      <c r="E25" s="1" t="s">
        <v>29</v>
      </c>
      <c r="F25" s="1" t="s">
        <v>87</v>
      </c>
      <c r="K25">
        <f>Tableau1[[#This Row],[FN2]]+Tableau1[[#This Row],[Front National
 / frontiste]]+Tableau1[[#This Row],[RBM]]</f>
        <v>0</v>
      </c>
      <c r="L25">
        <f>Tableau1[[#This Row],[socialiste]]+Tableau1[[#This Row],[PS2]]+Tableau1[[#This Row],[Parti Socialiste]]</f>
        <v>0</v>
      </c>
    </row>
    <row r="26" spans="1:28" x14ac:dyDescent="0.25">
      <c r="B26" s="1">
        <f t="shared" si="1"/>
        <v>0.5083333333333333</v>
      </c>
      <c r="C26" s="1">
        <v>0.54722222222222217</v>
      </c>
      <c r="D26" s="1">
        <f t="shared" si="0"/>
        <v>3.8888888888888862E-2</v>
      </c>
      <c r="E26" s="1" t="s">
        <v>102</v>
      </c>
      <c r="F26" s="1" t="s">
        <v>87</v>
      </c>
      <c r="G26" t="s">
        <v>30</v>
      </c>
      <c r="H26" t="s">
        <v>33</v>
      </c>
      <c r="I26">
        <v>2</v>
      </c>
      <c r="J26">
        <v>3</v>
      </c>
      <c r="K26">
        <f>Tableau1[[#This Row],[FN2]]+Tableau1[[#This Row],[Front National
 / frontiste]]+Tableau1[[#This Row],[RBM]]</f>
        <v>0</v>
      </c>
      <c r="L26">
        <f>Tableau1[[#This Row],[socialiste]]+Tableau1[[#This Row],[PS2]]+Tableau1[[#This Row],[Parti Socialiste]]</f>
        <v>0</v>
      </c>
    </row>
    <row r="27" spans="1:28" x14ac:dyDescent="0.25">
      <c r="B27" s="1">
        <f t="shared" si="1"/>
        <v>0.54722222222222217</v>
      </c>
      <c r="C27" s="1">
        <v>0.5805555555555556</v>
      </c>
      <c r="D27" s="1">
        <f t="shared" si="0"/>
        <v>3.3333333333333437E-2</v>
      </c>
      <c r="E27" s="1" t="s">
        <v>102</v>
      </c>
      <c r="F27" s="1" t="s">
        <v>87</v>
      </c>
      <c r="G27" t="s">
        <v>31</v>
      </c>
      <c r="H27" t="s">
        <v>34</v>
      </c>
      <c r="I27">
        <v>3</v>
      </c>
      <c r="J27">
        <v>5</v>
      </c>
      <c r="K27">
        <f>Tableau1[[#This Row],[FN2]]+Tableau1[[#This Row],[Front National
 / frontiste]]+Tableau1[[#This Row],[RBM]]</f>
        <v>0</v>
      </c>
      <c r="L27">
        <f>Tableau1[[#This Row],[socialiste]]+Tableau1[[#This Row],[PS2]]+Tableau1[[#This Row],[Parti Socialiste]]</f>
        <v>1</v>
      </c>
      <c r="AB27">
        <v>1</v>
      </c>
    </row>
    <row r="28" spans="1:28" x14ac:dyDescent="0.25">
      <c r="B28" s="1">
        <f t="shared" si="1"/>
        <v>0.5805555555555556</v>
      </c>
      <c r="C28" s="1">
        <v>0.63263888888888886</v>
      </c>
      <c r="D28" s="1">
        <f t="shared" si="0"/>
        <v>5.2083333333333259E-2</v>
      </c>
      <c r="E28" s="1" t="s">
        <v>102</v>
      </c>
      <c r="F28" s="1" t="s">
        <v>87</v>
      </c>
      <c r="G28" t="s">
        <v>32</v>
      </c>
      <c r="H28" t="s">
        <v>24</v>
      </c>
      <c r="I28">
        <v>3</v>
      </c>
      <c r="J28">
        <v>5</v>
      </c>
      <c r="K28">
        <f>Tableau1[[#This Row],[FN2]]+Tableau1[[#This Row],[Front National
 / frontiste]]+Tableau1[[#This Row],[RBM]]</f>
        <v>11</v>
      </c>
      <c r="L28">
        <f>Tableau1[[#This Row],[socialiste]]+Tableau1[[#This Row],[PS2]]+Tableau1[[#This Row],[Parti Socialiste]]</f>
        <v>1</v>
      </c>
      <c r="X28">
        <v>11</v>
      </c>
      <c r="AA28">
        <v>1</v>
      </c>
    </row>
    <row r="29" spans="1:28" x14ac:dyDescent="0.25">
      <c r="A29" s="1">
        <v>0.81805555555555554</v>
      </c>
      <c r="B29" s="1">
        <f t="shared" si="1"/>
        <v>0.63263888888888886</v>
      </c>
      <c r="C29" s="1">
        <v>0.6791666666666667</v>
      </c>
      <c r="D29" s="1">
        <f t="shared" si="0"/>
        <v>4.6527777777777835E-2</v>
      </c>
      <c r="E29" s="1" t="s">
        <v>18</v>
      </c>
      <c r="F29" s="1" t="s">
        <v>87</v>
      </c>
      <c r="G29" t="s">
        <v>35</v>
      </c>
      <c r="H29" t="s">
        <v>15</v>
      </c>
      <c r="K29">
        <f>Tableau1[[#This Row],[FN2]]+Tableau1[[#This Row],[Front National
 / frontiste]]+Tableau1[[#This Row],[RBM]]</f>
        <v>0</v>
      </c>
      <c r="L29">
        <f>Tableau1[[#This Row],[socialiste]]+Tableau1[[#This Row],[PS2]]+Tableau1[[#This Row],[Parti Socialiste]]</f>
        <v>0</v>
      </c>
    </row>
    <row r="30" spans="1:28" x14ac:dyDescent="0.25">
      <c r="B30" s="1">
        <f t="shared" si="1"/>
        <v>0.6791666666666667</v>
      </c>
      <c r="C30" s="1">
        <v>0.69791666666666663</v>
      </c>
      <c r="D30" s="1">
        <f t="shared" si="0"/>
        <v>1.8749999999999933E-2</v>
      </c>
      <c r="E30" s="1" t="s">
        <v>101</v>
      </c>
      <c r="F30" s="1" t="s">
        <v>87</v>
      </c>
      <c r="G30" t="s">
        <v>36</v>
      </c>
      <c r="H30" t="s">
        <v>15</v>
      </c>
      <c r="K30">
        <f>Tableau1[[#This Row],[FN2]]+Tableau1[[#This Row],[Front National
 / frontiste]]+Tableau1[[#This Row],[RBM]]</f>
        <v>0</v>
      </c>
      <c r="L30">
        <f>Tableau1[[#This Row],[socialiste]]+Tableau1[[#This Row],[PS2]]+Tableau1[[#This Row],[Parti Socialiste]]</f>
        <v>2</v>
      </c>
      <c r="Z30">
        <v>1</v>
      </c>
      <c r="AB30">
        <v>1</v>
      </c>
    </row>
    <row r="31" spans="1:28" x14ac:dyDescent="0.25">
      <c r="B31" s="1">
        <f t="shared" si="1"/>
        <v>0.69791666666666663</v>
      </c>
      <c r="C31" s="1">
        <v>0.73263888888888884</v>
      </c>
      <c r="D31" s="1">
        <f t="shared" si="0"/>
        <v>3.472222222222221E-2</v>
      </c>
      <c r="E31" s="1" t="s">
        <v>18</v>
      </c>
      <c r="F31" s="1" t="s">
        <v>87</v>
      </c>
      <c r="G31" t="s">
        <v>36</v>
      </c>
      <c r="H31" t="s">
        <v>15</v>
      </c>
      <c r="I31">
        <v>1</v>
      </c>
      <c r="J31">
        <v>2</v>
      </c>
      <c r="K31">
        <f>Tableau1[[#This Row],[FN2]]+Tableau1[[#This Row],[Front National
 / frontiste]]+Tableau1[[#This Row],[RBM]]</f>
        <v>0</v>
      </c>
      <c r="L31">
        <f>Tableau1[[#This Row],[socialiste]]+Tableau1[[#This Row],[PS2]]+Tableau1[[#This Row],[Parti Socialiste]]</f>
        <v>1</v>
      </c>
      <c r="Z31">
        <v>1</v>
      </c>
    </row>
    <row r="32" spans="1:28" x14ac:dyDescent="0.25">
      <c r="B32" s="1">
        <f t="shared" si="1"/>
        <v>0.73263888888888884</v>
      </c>
      <c r="C32" s="1">
        <v>0.77361111111111114</v>
      </c>
      <c r="D32" s="1">
        <f t="shared" si="0"/>
        <v>4.0972222222222299E-2</v>
      </c>
      <c r="E32" s="1" t="s">
        <v>18</v>
      </c>
      <c r="F32" s="1" t="s">
        <v>87</v>
      </c>
      <c r="G32" t="s">
        <v>37</v>
      </c>
      <c r="K32">
        <f>Tableau1[[#This Row],[FN2]]+Tableau1[[#This Row],[Front National
 / frontiste]]+Tableau1[[#This Row],[RBM]]</f>
        <v>0</v>
      </c>
      <c r="L32">
        <f>Tableau1[[#This Row],[socialiste]]+Tableau1[[#This Row],[PS2]]+Tableau1[[#This Row],[Parti Socialiste]]</f>
        <v>0</v>
      </c>
    </row>
    <row r="33" spans="1:27" x14ac:dyDescent="0.25">
      <c r="B33" s="1">
        <f t="shared" si="1"/>
        <v>0.77361111111111114</v>
      </c>
      <c r="C33" s="1">
        <v>0.78749999999999998</v>
      </c>
      <c r="D33" s="1">
        <f t="shared" si="0"/>
        <v>1.388888888888884E-2</v>
      </c>
      <c r="E33" s="1" t="s">
        <v>101</v>
      </c>
      <c r="F33" s="1" t="s">
        <v>87</v>
      </c>
      <c r="G33" t="s">
        <v>38</v>
      </c>
      <c r="K33">
        <f>Tableau1[[#This Row],[FN2]]+Tableau1[[#This Row],[Front National
 / frontiste]]+Tableau1[[#This Row],[RBM]]</f>
        <v>0</v>
      </c>
      <c r="L33">
        <f>Tableau1[[#This Row],[socialiste]]+Tableau1[[#This Row],[PS2]]+Tableau1[[#This Row],[Parti Socialiste]]</f>
        <v>1</v>
      </c>
      <c r="M33">
        <v>1</v>
      </c>
      <c r="Z33">
        <v>1</v>
      </c>
    </row>
    <row r="34" spans="1:27" x14ac:dyDescent="0.25">
      <c r="B34" s="1">
        <f t="shared" si="1"/>
        <v>0.78749999999999998</v>
      </c>
      <c r="C34" s="1">
        <v>0.81666666666666676</v>
      </c>
      <c r="D34" s="1">
        <f t="shared" si="0"/>
        <v>2.9166666666666785E-2</v>
      </c>
      <c r="E34" s="1" t="s">
        <v>18</v>
      </c>
      <c r="F34" s="1" t="s">
        <v>87</v>
      </c>
      <c r="G34" t="s">
        <v>38</v>
      </c>
      <c r="J34">
        <v>1</v>
      </c>
      <c r="K34">
        <f>Tableau1[[#This Row],[FN2]]+Tableau1[[#This Row],[Front National
 / frontiste]]+Tableau1[[#This Row],[RBM]]</f>
        <v>1</v>
      </c>
      <c r="L34">
        <f>Tableau1[[#This Row],[socialiste]]+Tableau1[[#This Row],[PS2]]+Tableau1[[#This Row],[Parti Socialiste]]</f>
        <v>0</v>
      </c>
      <c r="M34">
        <v>1</v>
      </c>
      <c r="N34">
        <v>1</v>
      </c>
      <c r="P34">
        <v>1</v>
      </c>
      <c r="Q34">
        <v>1</v>
      </c>
      <c r="Y34">
        <v>1</v>
      </c>
    </row>
    <row r="35" spans="1:27" x14ac:dyDescent="0.25">
      <c r="B35" s="1">
        <f t="shared" si="1"/>
        <v>0.81666666666666676</v>
      </c>
      <c r="C35" s="1">
        <v>0.82777777777777783</v>
      </c>
      <c r="D35" s="1">
        <f t="shared" si="0"/>
        <v>1.1111111111111072E-2</v>
      </c>
      <c r="E35" s="1" t="s">
        <v>101</v>
      </c>
      <c r="F35" s="1" t="s">
        <v>87</v>
      </c>
      <c r="G35" t="s">
        <v>42</v>
      </c>
      <c r="I35">
        <v>1</v>
      </c>
      <c r="K35">
        <f>Tableau1[[#This Row],[FN2]]+Tableau1[[#This Row],[Front National
 / frontiste]]+Tableau1[[#This Row],[RBM]]</f>
        <v>0</v>
      </c>
      <c r="L35">
        <f>Tableau1[[#This Row],[socialiste]]+Tableau1[[#This Row],[PS2]]+Tableau1[[#This Row],[Parti Socialiste]]</f>
        <v>0</v>
      </c>
    </row>
    <row r="36" spans="1:27" x14ac:dyDescent="0.25">
      <c r="B36" s="1">
        <f t="shared" si="1"/>
        <v>0.82777777777777783</v>
      </c>
      <c r="C36" s="1">
        <v>0.85416666666666663</v>
      </c>
      <c r="D36" s="1">
        <f t="shared" si="0"/>
        <v>2.6388888888888795E-2</v>
      </c>
      <c r="E36" s="1" t="s">
        <v>18</v>
      </c>
      <c r="F36" s="1" t="s">
        <v>87</v>
      </c>
      <c r="G36" t="s">
        <v>42</v>
      </c>
      <c r="I36">
        <v>3</v>
      </c>
      <c r="K36">
        <f>Tableau1[[#This Row],[FN2]]+Tableau1[[#This Row],[Front National
 / frontiste]]+Tableau1[[#This Row],[RBM]]</f>
        <v>1</v>
      </c>
      <c r="L36">
        <f>Tableau1[[#This Row],[socialiste]]+Tableau1[[#This Row],[PS2]]+Tableau1[[#This Row],[Parti Socialiste]]</f>
        <v>1</v>
      </c>
      <c r="M36">
        <v>2</v>
      </c>
      <c r="N36">
        <v>1</v>
      </c>
      <c r="O36">
        <v>2</v>
      </c>
      <c r="X36">
        <v>1</v>
      </c>
      <c r="Z36">
        <v>1</v>
      </c>
    </row>
    <row r="37" spans="1:27" x14ac:dyDescent="0.25">
      <c r="B37" s="1">
        <f t="shared" si="1"/>
        <v>0.85416666666666663</v>
      </c>
      <c r="C37" s="1">
        <v>0.86458333333333337</v>
      </c>
      <c r="D37" s="1">
        <f t="shared" si="0"/>
        <v>1.0416666666666741E-2</v>
      </c>
      <c r="E37" t="s">
        <v>25</v>
      </c>
      <c r="F37" s="1" t="s">
        <v>87</v>
      </c>
      <c r="G37" t="s">
        <v>44</v>
      </c>
      <c r="J37">
        <v>1</v>
      </c>
      <c r="K37">
        <f>Tableau1[[#This Row],[FN2]]+Tableau1[[#This Row],[Front National
 / frontiste]]+Tableau1[[#This Row],[RBM]]</f>
        <v>0</v>
      </c>
      <c r="L37">
        <f>Tableau1[[#This Row],[socialiste]]+Tableau1[[#This Row],[PS2]]+Tableau1[[#This Row],[Parti Socialiste]]</f>
        <v>1</v>
      </c>
      <c r="M37">
        <v>1</v>
      </c>
      <c r="AA37">
        <v>1</v>
      </c>
    </row>
    <row r="38" spans="1:27" x14ac:dyDescent="0.25">
      <c r="B38" s="1">
        <f t="shared" si="1"/>
        <v>0.86458333333333337</v>
      </c>
      <c r="C38" s="1">
        <v>0.89583333333333337</v>
      </c>
      <c r="D38" s="1">
        <f t="shared" si="0"/>
        <v>3.125E-2</v>
      </c>
      <c r="E38" s="1" t="s">
        <v>18</v>
      </c>
      <c r="F38" s="1" t="s">
        <v>87</v>
      </c>
      <c r="G38" t="s">
        <v>44</v>
      </c>
      <c r="I38">
        <v>1</v>
      </c>
      <c r="J38">
        <v>1</v>
      </c>
      <c r="K38">
        <f>Tableau1[[#This Row],[FN2]]+Tableau1[[#This Row],[Front National
 / frontiste]]+Tableau1[[#This Row],[RBM]]</f>
        <v>1</v>
      </c>
      <c r="L38">
        <f>Tableau1[[#This Row],[socialiste]]+Tableau1[[#This Row],[PS2]]+Tableau1[[#This Row],[Parti Socialiste]]</f>
        <v>0</v>
      </c>
      <c r="M38">
        <v>1</v>
      </c>
      <c r="N38">
        <v>1</v>
      </c>
      <c r="O38">
        <v>1</v>
      </c>
      <c r="X38">
        <v>1</v>
      </c>
    </row>
    <row r="39" spans="1:27" x14ac:dyDescent="0.25">
      <c r="B39" s="1">
        <f t="shared" si="1"/>
        <v>0.89583333333333337</v>
      </c>
      <c r="C39" s="1">
        <v>0.94930555555555562</v>
      </c>
      <c r="D39" s="1">
        <f t="shared" si="0"/>
        <v>5.3472222222222254E-2</v>
      </c>
      <c r="E39" s="1" t="s">
        <v>103</v>
      </c>
      <c r="F39" s="1" t="s">
        <v>87</v>
      </c>
      <c r="G39" t="s">
        <v>45</v>
      </c>
      <c r="K39">
        <f>Tableau1[[#This Row],[FN2]]+Tableau1[[#This Row],[Front National
 / frontiste]]+Tableau1[[#This Row],[RBM]]</f>
        <v>0</v>
      </c>
      <c r="L39">
        <f>Tableau1[[#This Row],[socialiste]]+Tableau1[[#This Row],[PS2]]+Tableau1[[#This Row],[Parti Socialiste]]</f>
        <v>0</v>
      </c>
    </row>
    <row r="40" spans="1:27" x14ac:dyDescent="0.25">
      <c r="B40" s="1">
        <f t="shared" si="1"/>
        <v>0.94930555555555562</v>
      </c>
      <c r="C40" s="1">
        <v>0.98819444444444438</v>
      </c>
      <c r="D40" s="1">
        <f t="shared" si="0"/>
        <v>3.8888888888888751E-2</v>
      </c>
      <c r="E40" s="1" t="s">
        <v>25</v>
      </c>
      <c r="F40" s="1" t="s">
        <v>87</v>
      </c>
      <c r="G40" t="s">
        <v>46</v>
      </c>
      <c r="I40">
        <v>2</v>
      </c>
      <c r="J40">
        <v>2</v>
      </c>
      <c r="K40">
        <f>Tableau1[[#This Row],[FN2]]+Tableau1[[#This Row],[Front National
 / frontiste]]+Tableau1[[#This Row],[RBM]]</f>
        <v>1</v>
      </c>
      <c r="L40">
        <f>Tableau1[[#This Row],[socialiste]]+Tableau1[[#This Row],[PS2]]+Tableau1[[#This Row],[Parti Socialiste]]</f>
        <v>1</v>
      </c>
      <c r="M40">
        <v>1</v>
      </c>
      <c r="P40">
        <v>1</v>
      </c>
      <c r="Q40">
        <v>1</v>
      </c>
      <c r="X40">
        <v>1</v>
      </c>
      <c r="Z40">
        <v>1</v>
      </c>
    </row>
    <row r="41" spans="1:27" x14ac:dyDescent="0.25">
      <c r="B41" s="1">
        <f t="shared" si="1"/>
        <v>0.98819444444444438</v>
      </c>
      <c r="C41" s="3">
        <v>1.0020833333333334</v>
      </c>
      <c r="D41" s="1">
        <f t="shared" si="0"/>
        <v>1.3888888888889062E-2</v>
      </c>
      <c r="E41" s="1" t="s">
        <v>47</v>
      </c>
      <c r="F41" s="1" t="s">
        <v>87</v>
      </c>
      <c r="G41" t="s">
        <v>48</v>
      </c>
      <c r="K41">
        <f>Tableau1[[#This Row],[FN2]]+Tableau1[[#This Row],[Front National
 / frontiste]]+Tableau1[[#This Row],[RBM]]</f>
        <v>0</v>
      </c>
      <c r="L41">
        <f>Tableau1[[#This Row],[socialiste]]+Tableau1[[#This Row],[PS2]]+Tableau1[[#This Row],[Parti Socialiste]]</f>
        <v>1</v>
      </c>
      <c r="AA41">
        <v>1</v>
      </c>
    </row>
    <row r="42" spans="1:27" x14ac:dyDescent="0.25">
      <c r="B42" s="3">
        <f t="shared" si="1"/>
        <v>1.0020833333333334</v>
      </c>
      <c r="C42" s="3">
        <v>1.0243055555555556</v>
      </c>
      <c r="D42" s="1">
        <f t="shared" si="0"/>
        <v>2.2222222222222143E-2</v>
      </c>
      <c r="E42" s="1" t="s">
        <v>18</v>
      </c>
      <c r="F42" s="1" t="s">
        <v>87</v>
      </c>
      <c r="G42" t="s">
        <v>48</v>
      </c>
      <c r="J42">
        <v>1</v>
      </c>
      <c r="K42">
        <f>Tableau1[[#This Row],[FN2]]+Tableau1[[#This Row],[Front National
 / frontiste]]+Tableau1[[#This Row],[RBM]]</f>
        <v>0</v>
      </c>
      <c r="L42">
        <f>Tableau1[[#This Row],[socialiste]]+Tableau1[[#This Row],[PS2]]+Tableau1[[#This Row],[Parti Socialiste]]</f>
        <v>0</v>
      </c>
    </row>
    <row r="43" spans="1:27" x14ac:dyDescent="0.25">
      <c r="B43" s="3">
        <f t="shared" si="1"/>
        <v>1.0243055555555556</v>
      </c>
      <c r="C43" s="3">
        <v>1.0347222222222221</v>
      </c>
      <c r="D43" s="1">
        <f t="shared" si="0"/>
        <v>1.0416666666666519E-2</v>
      </c>
      <c r="E43" s="1" t="s">
        <v>25</v>
      </c>
      <c r="F43" s="1" t="s">
        <v>87</v>
      </c>
      <c r="G43" t="s">
        <v>49</v>
      </c>
      <c r="K43">
        <f>Tableau1[[#This Row],[FN2]]+Tableau1[[#This Row],[Front National
 / frontiste]]+Tableau1[[#This Row],[RBM]]</f>
        <v>0</v>
      </c>
      <c r="L43">
        <f>Tableau1[[#This Row],[socialiste]]+Tableau1[[#This Row],[PS2]]+Tableau1[[#This Row],[Parti Socialiste]]</f>
        <v>0</v>
      </c>
    </row>
    <row r="44" spans="1:27" x14ac:dyDescent="0.25">
      <c r="B44" s="3">
        <f t="shared" si="1"/>
        <v>1.0347222222222221</v>
      </c>
      <c r="C44" s="3">
        <v>1.0694444444444444</v>
      </c>
      <c r="D44" s="1">
        <f t="shared" si="0"/>
        <v>3.4722222222222321E-2</v>
      </c>
      <c r="E44" s="1" t="s">
        <v>18</v>
      </c>
      <c r="F44" s="1" t="s">
        <v>87</v>
      </c>
      <c r="I44">
        <v>1</v>
      </c>
      <c r="K44">
        <f>Tableau1[[#This Row],[FN2]]+Tableau1[[#This Row],[Front National
 / frontiste]]+Tableau1[[#This Row],[RBM]]</f>
        <v>1</v>
      </c>
      <c r="L44">
        <f>Tableau1[[#This Row],[socialiste]]+Tableau1[[#This Row],[PS2]]+Tableau1[[#This Row],[Parti Socialiste]]</f>
        <v>1</v>
      </c>
      <c r="Q44">
        <v>1</v>
      </c>
      <c r="R44">
        <v>1</v>
      </c>
      <c r="X44">
        <v>1</v>
      </c>
      <c r="Z44">
        <v>1</v>
      </c>
    </row>
    <row r="45" spans="1:27" x14ac:dyDescent="0.25">
      <c r="B45" s="3">
        <f t="shared" si="1"/>
        <v>1.0694444444444444</v>
      </c>
      <c r="C45" s="3">
        <v>1.125</v>
      </c>
      <c r="D45" s="1">
        <f t="shared" si="0"/>
        <v>5.555555555555558E-2</v>
      </c>
      <c r="E45" s="1" t="s">
        <v>18</v>
      </c>
      <c r="F45" s="1" t="s">
        <v>87</v>
      </c>
      <c r="G45" t="s">
        <v>20</v>
      </c>
      <c r="H45" t="s">
        <v>17</v>
      </c>
      <c r="K45">
        <f>Tableau1[[#This Row],[FN2]]+Tableau1[[#This Row],[Front National
 / frontiste]]+Tableau1[[#This Row],[RBM]]</f>
        <v>0</v>
      </c>
      <c r="L45">
        <f>Tableau1[[#This Row],[socialiste]]+Tableau1[[#This Row],[PS2]]+Tableau1[[#This Row],[Parti Socialiste]]</f>
        <v>0</v>
      </c>
    </row>
    <row r="46" spans="1:27" x14ac:dyDescent="0.25">
      <c r="A46" s="1">
        <v>0.82638888888888884</v>
      </c>
      <c r="B46" s="3">
        <f t="shared" si="1"/>
        <v>1.125</v>
      </c>
      <c r="C46" s="3">
        <v>1.163888888888889</v>
      </c>
      <c r="D46" s="1">
        <f t="shared" si="0"/>
        <v>3.8888888888888973E-2</v>
      </c>
      <c r="E46" s="1" t="s">
        <v>18</v>
      </c>
      <c r="F46" s="1" t="s">
        <v>87</v>
      </c>
      <c r="G46" t="s">
        <v>51</v>
      </c>
      <c r="K46">
        <f>Tableau1[[#This Row],[FN2]]+Tableau1[[#This Row],[Front National
 / frontiste]]+Tableau1[[#This Row],[RBM]]</f>
        <v>0</v>
      </c>
      <c r="L46">
        <f>Tableau1[[#This Row],[socialiste]]+Tableau1[[#This Row],[PS2]]+Tableau1[[#This Row],[Parti Socialiste]]</f>
        <v>1</v>
      </c>
      <c r="Z46">
        <v>1</v>
      </c>
    </row>
    <row r="47" spans="1:27" x14ac:dyDescent="0.25">
      <c r="B47" s="3">
        <f t="shared" si="1"/>
        <v>1.163888888888889</v>
      </c>
      <c r="C47" s="3">
        <v>1.2215277777777778</v>
      </c>
      <c r="D47" s="1">
        <f t="shared" si="0"/>
        <v>5.7638888888888795E-2</v>
      </c>
      <c r="E47" s="1" t="s">
        <v>102</v>
      </c>
      <c r="F47" s="1" t="s">
        <v>87</v>
      </c>
      <c r="G47" t="s">
        <v>52</v>
      </c>
      <c r="I47">
        <v>1</v>
      </c>
      <c r="J47">
        <v>3</v>
      </c>
      <c r="K47">
        <f>Tableau1[[#This Row],[FN2]]+Tableau1[[#This Row],[Front National
 / frontiste]]+Tableau1[[#This Row],[RBM]]</f>
        <v>0</v>
      </c>
      <c r="L47">
        <f>Tableau1[[#This Row],[socialiste]]+Tableau1[[#This Row],[PS2]]+Tableau1[[#This Row],[Parti Socialiste]]</f>
        <v>0</v>
      </c>
      <c r="M47">
        <v>1</v>
      </c>
    </row>
    <row r="48" spans="1:27" x14ac:dyDescent="0.25">
      <c r="B48" s="3">
        <f t="shared" si="1"/>
        <v>1.2215277777777778</v>
      </c>
      <c r="C48" s="3">
        <v>1.2541666666666667</v>
      </c>
      <c r="D48" s="1">
        <f t="shared" si="0"/>
        <v>3.2638888888888884E-2</v>
      </c>
      <c r="E48" s="1" t="s">
        <v>25</v>
      </c>
      <c r="F48" s="1" t="s">
        <v>87</v>
      </c>
      <c r="G48" t="s">
        <v>53</v>
      </c>
      <c r="H48" t="s">
        <v>24</v>
      </c>
      <c r="I48">
        <v>1</v>
      </c>
      <c r="K48">
        <f>Tableau1[[#This Row],[FN2]]+Tableau1[[#This Row],[Front National
 / frontiste]]+Tableau1[[#This Row],[RBM]]</f>
        <v>2</v>
      </c>
      <c r="L48">
        <f>Tableau1[[#This Row],[socialiste]]+Tableau1[[#This Row],[PS2]]+Tableau1[[#This Row],[Parti Socialiste]]</f>
        <v>1</v>
      </c>
      <c r="M48">
        <v>1</v>
      </c>
      <c r="X48">
        <v>2</v>
      </c>
      <c r="Z48">
        <v>1</v>
      </c>
    </row>
    <row r="49" spans="1:28" x14ac:dyDescent="0.25">
      <c r="B49" s="3">
        <f t="shared" si="1"/>
        <v>1.2541666666666667</v>
      </c>
      <c r="C49" s="3">
        <v>1.2868055555555555</v>
      </c>
      <c r="D49" s="1">
        <f t="shared" si="0"/>
        <v>3.2638888888888884E-2</v>
      </c>
      <c r="E49" s="1" t="s">
        <v>18</v>
      </c>
      <c r="F49" s="1" t="s">
        <v>87</v>
      </c>
      <c r="G49" t="s">
        <v>54</v>
      </c>
      <c r="H49" t="s">
        <v>17</v>
      </c>
      <c r="K49">
        <f>Tableau1[[#This Row],[FN2]]+Tableau1[[#This Row],[Front National
 / frontiste]]+Tableau1[[#This Row],[RBM]]</f>
        <v>0</v>
      </c>
      <c r="L49">
        <f>Tableau1[[#This Row],[socialiste]]+Tableau1[[#This Row],[PS2]]+Tableau1[[#This Row],[Parti Socialiste]]</f>
        <v>0</v>
      </c>
    </row>
    <row r="50" spans="1:28" x14ac:dyDescent="0.25">
      <c r="B50" s="3">
        <f t="shared" si="1"/>
        <v>1.2868055555555555</v>
      </c>
      <c r="C50" s="3">
        <v>1.2944444444444445</v>
      </c>
      <c r="D50" s="1">
        <f t="shared" si="0"/>
        <v>7.6388888888889728E-3</v>
      </c>
      <c r="E50" s="1" t="s">
        <v>25</v>
      </c>
      <c r="F50" s="1" t="s">
        <v>87</v>
      </c>
      <c r="G50" t="s">
        <v>55</v>
      </c>
      <c r="H50" t="s">
        <v>24</v>
      </c>
      <c r="K50">
        <f>Tableau1[[#This Row],[FN2]]+Tableau1[[#This Row],[Front National
 / frontiste]]+Tableau1[[#This Row],[RBM]]</f>
        <v>1</v>
      </c>
      <c r="L50">
        <f>Tableau1[[#This Row],[socialiste]]+Tableau1[[#This Row],[PS2]]+Tableau1[[#This Row],[Parti Socialiste]]</f>
        <v>0</v>
      </c>
      <c r="X50">
        <v>1</v>
      </c>
    </row>
    <row r="51" spans="1:28" x14ac:dyDescent="0.25">
      <c r="B51" s="3">
        <f t="shared" si="1"/>
        <v>1.2944444444444445</v>
      </c>
      <c r="C51" s="3">
        <v>1.3194444444444444</v>
      </c>
      <c r="D51" s="1">
        <f t="shared" si="0"/>
        <v>2.4999999999999911E-2</v>
      </c>
      <c r="E51" s="1" t="s">
        <v>18</v>
      </c>
      <c r="F51" s="1" t="s">
        <v>87</v>
      </c>
      <c r="G51" t="s">
        <v>55</v>
      </c>
      <c r="H51" t="s">
        <v>24</v>
      </c>
      <c r="K51">
        <f>Tableau1[[#This Row],[FN2]]+Tableau1[[#This Row],[Front National
 / frontiste]]+Tableau1[[#This Row],[RBM]]</f>
        <v>3</v>
      </c>
      <c r="L51">
        <f>Tableau1[[#This Row],[socialiste]]+Tableau1[[#This Row],[PS2]]+Tableau1[[#This Row],[Parti Socialiste]]</f>
        <v>0</v>
      </c>
      <c r="W51" s="30">
        <v>2</v>
      </c>
      <c r="X51">
        <v>1</v>
      </c>
    </row>
    <row r="52" spans="1:28" x14ac:dyDescent="0.25">
      <c r="A52" s="1">
        <v>0.82986111111111116</v>
      </c>
      <c r="B52" s="3">
        <f t="shared" si="1"/>
        <v>1.3194444444444444</v>
      </c>
      <c r="C52" s="3">
        <v>1.3611111111111109</v>
      </c>
      <c r="D52" s="1">
        <f t="shared" si="0"/>
        <v>4.1666666666666519E-2</v>
      </c>
      <c r="E52" s="1" t="s">
        <v>56</v>
      </c>
      <c r="F52" s="1" t="s">
        <v>87</v>
      </c>
      <c r="G52" t="s">
        <v>57</v>
      </c>
      <c r="K52">
        <f>Tableau1[[#This Row],[FN2]]+Tableau1[[#This Row],[Front National
 / frontiste]]+Tableau1[[#This Row],[RBM]]</f>
        <v>0</v>
      </c>
      <c r="L52">
        <f>Tableau1[[#This Row],[socialiste]]+Tableau1[[#This Row],[PS2]]+Tableau1[[#This Row],[Parti Socialiste]]</f>
        <v>0</v>
      </c>
      <c r="M52">
        <v>2</v>
      </c>
      <c r="N52">
        <v>1</v>
      </c>
      <c r="P52">
        <v>1</v>
      </c>
    </row>
    <row r="53" spans="1:28" x14ac:dyDescent="0.25">
      <c r="B53" s="3">
        <f t="shared" si="1"/>
        <v>1.3611111111111109</v>
      </c>
      <c r="C53" s="3">
        <v>1.4305555555555556</v>
      </c>
      <c r="D53" s="1">
        <f t="shared" si="0"/>
        <v>6.9444444444444642E-2</v>
      </c>
      <c r="E53" s="1" t="s">
        <v>58</v>
      </c>
      <c r="F53" s="1" t="s">
        <v>87</v>
      </c>
      <c r="G53" t="s">
        <v>45</v>
      </c>
      <c r="I53">
        <v>1</v>
      </c>
      <c r="J53">
        <v>1</v>
      </c>
      <c r="K53">
        <f>Tableau1[[#This Row],[FN2]]+Tableau1[[#This Row],[Front National
 / frontiste]]+Tableau1[[#This Row],[RBM]]</f>
        <v>0</v>
      </c>
      <c r="L53">
        <f>Tableau1[[#This Row],[socialiste]]+Tableau1[[#This Row],[PS2]]+Tableau1[[#This Row],[Parti Socialiste]]</f>
        <v>0</v>
      </c>
    </row>
    <row r="54" spans="1:28" x14ac:dyDescent="0.25">
      <c r="B54" s="3">
        <f t="shared" si="1"/>
        <v>1.4305555555555556</v>
      </c>
      <c r="C54" s="3">
        <v>1.4548611111111109</v>
      </c>
      <c r="D54" s="1">
        <f t="shared" si="0"/>
        <v>2.4305555555555358E-2</v>
      </c>
      <c r="E54" s="1" t="s">
        <v>56</v>
      </c>
      <c r="F54" s="1" t="s">
        <v>87</v>
      </c>
      <c r="G54" t="s">
        <v>59</v>
      </c>
      <c r="K54">
        <f>Tableau1[[#This Row],[FN2]]+Tableau1[[#This Row],[Front National
 / frontiste]]+Tableau1[[#This Row],[RBM]]</f>
        <v>1</v>
      </c>
      <c r="L54">
        <f>Tableau1[[#This Row],[socialiste]]+Tableau1[[#This Row],[PS2]]+Tableau1[[#This Row],[Parti Socialiste]]</f>
        <v>0</v>
      </c>
      <c r="M54">
        <v>1</v>
      </c>
      <c r="X54">
        <v>1</v>
      </c>
    </row>
    <row r="55" spans="1:28" x14ac:dyDescent="0.25">
      <c r="B55" s="3">
        <f t="shared" si="1"/>
        <v>1.4548611111111109</v>
      </c>
      <c r="C55" s="3">
        <v>1.4791666666666667</v>
      </c>
      <c r="D55" s="1">
        <f t="shared" si="0"/>
        <v>2.4305555555555802E-2</v>
      </c>
      <c r="E55" s="1" t="s">
        <v>18</v>
      </c>
      <c r="F55" s="1" t="s">
        <v>87</v>
      </c>
      <c r="G55" t="s">
        <v>60</v>
      </c>
      <c r="I55">
        <v>1</v>
      </c>
      <c r="J55">
        <v>1</v>
      </c>
      <c r="K55">
        <f>Tableau1[[#This Row],[FN2]]+Tableau1[[#This Row],[Front National
 / frontiste]]+Tableau1[[#This Row],[RBM]]</f>
        <v>0</v>
      </c>
      <c r="L55">
        <f>Tableau1[[#This Row],[socialiste]]+Tableau1[[#This Row],[PS2]]+Tableau1[[#This Row],[Parti Socialiste]]</f>
        <v>0</v>
      </c>
    </row>
    <row r="56" spans="1:28" x14ac:dyDescent="0.25">
      <c r="A56" s="1">
        <v>0.83194444444444438</v>
      </c>
      <c r="B56" s="3">
        <f t="shared" si="1"/>
        <v>1.4791666666666667</v>
      </c>
      <c r="C56" s="3">
        <v>1.5659722222222223</v>
      </c>
      <c r="D56" s="1">
        <f t="shared" si="0"/>
        <v>8.680555555555558E-2</v>
      </c>
      <c r="E56" s="1" t="s">
        <v>63</v>
      </c>
      <c r="F56" s="1" t="s">
        <v>87</v>
      </c>
      <c r="G56" t="s">
        <v>64</v>
      </c>
      <c r="K56">
        <f>Tableau1[[#This Row],[FN2]]+Tableau1[[#This Row],[Front National
 / frontiste]]+Tableau1[[#This Row],[RBM]]</f>
        <v>0</v>
      </c>
      <c r="L56">
        <f>Tableau1[[#This Row],[socialiste]]+Tableau1[[#This Row],[PS2]]+Tableau1[[#This Row],[Parti Socialiste]]</f>
        <v>0</v>
      </c>
    </row>
    <row r="57" spans="1:28" s="6" customFormat="1" ht="45" x14ac:dyDescent="0.25">
      <c r="A57" s="4">
        <v>0.83333333333333337</v>
      </c>
      <c r="B57" s="5">
        <f t="shared" si="1"/>
        <v>1.5659722222222223</v>
      </c>
      <c r="C57" s="5">
        <v>1.6791666666666665</v>
      </c>
      <c r="D57" s="4">
        <f t="shared" si="0"/>
        <v>0.11319444444444415</v>
      </c>
      <c r="E57" s="4" t="s">
        <v>65</v>
      </c>
      <c r="F57" s="4" t="s">
        <v>86</v>
      </c>
      <c r="G57" s="7" t="s">
        <v>68</v>
      </c>
      <c r="J57" s="6">
        <v>1</v>
      </c>
      <c r="K57" s="6">
        <f>Tableau1[[#This Row],[FN2]]+Tableau1[[#This Row],[Front National
 / frontiste]]+Tableau1[[#This Row],[RBM]]</f>
        <v>4</v>
      </c>
      <c r="L57" s="6">
        <f>Tableau1[[#This Row],[socialiste]]+Tableau1[[#This Row],[PS2]]+Tableau1[[#This Row],[Parti Socialiste]]</f>
        <v>6</v>
      </c>
      <c r="M57" s="6">
        <v>6</v>
      </c>
      <c r="N57" s="6">
        <v>4</v>
      </c>
      <c r="O57" s="6">
        <v>3</v>
      </c>
      <c r="P57" s="6">
        <v>3</v>
      </c>
      <c r="S57" s="6">
        <v>1</v>
      </c>
      <c r="T57" s="6">
        <v>2</v>
      </c>
      <c r="U57" s="6">
        <v>2</v>
      </c>
      <c r="W57" s="33"/>
      <c r="X57" s="6">
        <v>4</v>
      </c>
      <c r="Z57" s="6">
        <v>4</v>
      </c>
      <c r="AB57" s="6">
        <v>2</v>
      </c>
    </row>
    <row r="58" spans="1:28" x14ac:dyDescent="0.25">
      <c r="B58" s="3">
        <f t="shared" si="1"/>
        <v>1.6791666666666665</v>
      </c>
      <c r="C58" s="3">
        <v>1.7361111111111109</v>
      </c>
      <c r="D58" s="1">
        <f t="shared" si="0"/>
        <v>5.6944444444444464E-2</v>
      </c>
      <c r="E58" s="9" t="s">
        <v>70</v>
      </c>
      <c r="F58" s="9" t="s">
        <v>87</v>
      </c>
      <c r="I58">
        <v>1</v>
      </c>
      <c r="J58" s="10">
        <v>2</v>
      </c>
      <c r="K58" s="10">
        <f>Tableau1[[#This Row],[FN2]]+Tableau1[[#This Row],[Front National
 / frontiste]]+Tableau1[[#This Row],[RBM]]</f>
        <v>4</v>
      </c>
      <c r="L58" s="10">
        <f>Tableau1[[#This Row],[socialiste]]+Tableau1[[#This Row],[PS2]]+Tableau1[[#This Row],[Parti Socialiste]]</f>
        <v>0</v>
      </c>
      <c r="M58">
        <v>1</v>
      </c>
      <c r="W58" s="30">
        <v>2</v>
      </c>
      <c r="X58">
        <v>2</v>
      </c>
    </row>
    <row r="59" spans="1:28" x14ac:dyDescent="0.25">
      <c r="B59" s="3">
        <f t="shared" si="1"/>
        <v>1.7361111111111109</v>
      </c>
      <c r="C59" s="3">
        <v>1.7819444444444443</v>
      </c>
      <c r="D59" s="1">
        <f t="shared" si="0"/>
        <v>4.5833333333333393E-2</v>
      </c>
      <c r="E59" s="9" t="s">
        <v>71</v>
      </c>
      <c r="F59" s="9" t="s">
        <v>15</v>
      </c>
      <c r="H59" t="s">
        <v>15</v>
      </c>
      <c r="K59">
        <f>Tableau1[[#This Row],[FN2]]+Tableau1[[#This Row],[Front National
 / frontiste]]+Tableau1[[#This Row],[RBM]]</f>
        <v>0</v>
      </c>
      <c r="L59">
        <f>Tableau1[[#This Row],[socialiste]]+Tableau1[[#This Row],[PS2]]+Tableau1[[#This Row],[Parti Socialiste]]</f>
        <v>0</v>
      </c>
    </row>
    <row r="60" spans="1:28" x14ac:dyDescent="0.25">
      <c r="B60" s="3">
        <f t="shared" si="1"/>
        <v>1.7819444444444443</v>
      </c>
      <c r="C60" s="3">
        <v>1.7965277777777777</v>
      </c>
      <c r="D60" s="1">
        <f t="shared" si="0"/>
        <v>1.4583333333333393E-2</v>
      </c>
      <c r="E60" s="9" t="s">
        <v>56</v>
      </c>
      <c r="F60" s="9" t="s">
        <v>87</v>
      </c>
      <c r="K60">
        <f>Tableau1[[#This Row],[FN2]]+Tableau1[[#This Row],[Front National
 / frontiste]]+Tableau1[[#This Row],[RBM]]</f>
        <v>1</v>
      </c>
      <c r="L60">
        <f>Tableau1[[#This Row],[socialiste]]+Tableau1[[#This Row],[PS2]]+Tableau1[[#This Row],[Parti Socialiste]]</f>
        <v>2</v>
      </c>
      <c r="M60">
        <v>1</v>
      </c>
      <c r="X60">
        <v>1</v>
      </c>
      <c r="AA60">
        <v>2</v>
      </c>
    </row>
    <row r="61" spans="1:28" x14ac:dyDescent="0.25">
      <c r="B61" s="3">
        <f t="shared" si="1"/>
        <v>1.7965277777777777</v>
      </c>
      <c r="C61" s="3">
        <v>1.8368055555555556</v>
      </c>
      <c r="D61" s="1">
        <f t="shared" si="0"/>
        <v>4.0277777777777857E-2</v>
      </c>
      <c r="E61" s="9" t="s">
        <v>72</v>
      </c>
      <c r="F61" s="9" t="s">
        <v>17</v>
      </c>
      <c r="H61" t="s">
        <v>17</v>
      </c>
      <c r="K61">
        <f>Tableau1[[#This Row],[FN2]]+Tableau1[[#This Row],[Front National
 / frontiste]]+Tableau1[[#This Row],[RBM]]</f>
        <v>0</v>
      </c>
      <c r="L61">
        <f>Tableau1[[#This Row],[socialiste]]+Tableau1[[#This Row],[PS2]]+Tableau1[[#This Row],[Parti Socialiste]]</f>
        <v>1</v>
      </c>
      <c r="M61">
        <v>2</v>
      </c>
      <c r="N61">
        <v>1</v>
      </c>
      <c r="Z61">
        <v>1</v>
      </c>
    </row>
    <row r="62" spans="1:28" x14ac:dyDescent="0.25">
      <c r="B62" s="3">
        <f t="shared" si="1"/>
        <v>1.8368055555555556</v>
      </c>
      <c r="C62" s="3">
        <v>1.9076388888888889</v>
      </c>
      <c r="D62" s="1">
        <f t="shared" si="0"/>
        <v>7.0833333333333304E-2</v>
      </c>
      <c r="E62" s="9" t="s">
        <v>73</v>
      </c>
      <c r="F62" s="9" t="s">
        <v>24</v>
      </c>
      <c r="G62" t="s">
        <v>74</v>
      </c>
      <c r="H62" t="s">
        <v>24</v>
      </c>
      <c r="J62">
        <v>1</v>
      </c>
      <c r="K62">
        <f>Tableau1[[#This Row],[FN2]]+Tableau1[[#This Row],[Front National
 / frontiste]]+Tableau1[[#This Row],[RBM]]</f>
        <v>3</v>
      </c>
      <c r="L62">
        <f>Tableau1[[#This Row],[socialiste]]+Tableau1[[#This Row],[PS2]]+Tableau1[[#This Row],[Parti Socialiste]]</f>
        <v>3</v>
      </c>
      <c r="M62">
        <v>2</v>
      </c>
      <c r="P62">
        <v>1</v>
      </c>
      <c r="U62">
        <v>1</v>
      </c>
      <c r="X62">
        <v>3</v>
      </c>
      <c r="Z62">
        <v>1</v>
      </c>
      <c r="AA62">
        <v>2</v>
      </c>
    </row>
    <row r="63" spans="1:28" x14ac:dyDescent="0.25">
      <c r="B63" s="3">
        <f t="shared" si="1"/>
        <v>1.9076388888888889</v>
      </c>
      <c r="C63" s="3">
        <v>1.9131944444444444</v>
      </c>
      <c r="D63" s="1">
        <f t="shared" si="0"/>
        <v>5.5555555555555358E-3</v>
      </c>
      <c r="E63" s="9" t="s">
        <v>101</v>
      </c>
      <c r="F63" s="9" t="s">
        <v>87</v>
      </c>
      <c r="G63" t="s">
        <v>77</v>
      </c>
      <c r="H63" t="s">
        <v>24</v>
      </c>
      <c r="K63">
        <f>Tableau1[[#This Row],[FN2]]+Tableau1[[#This Row],[Front National
 / frontiste]]+Tableau1[[#This Row],[RBM]]</f>
        <v>1</v>
      </c>
      <c r="L63">
        <f>Tableau1[[#This Row],[socialiste]]+Tableau1[[#This Row],[PS2]]+Tableau1[[#This Row],[Parti Socialiste]]</f>
        <v>0</v>
      </c>
      <c r="X63">
        <v>1</v>
      </c>
    </row>
    <row r="64" spans="1:28" x14ac:dyDescent="0.25">
      <c r="B64" s="3">
        <f t="shared" si="1"/>
        <v>1.9131944444444444</v>
      </c>
      <c r="C64" s="3">
        <v>1.9583333333333333</v>
      </c>
      <c r="D64" s="1">
        <f t="shared" si="0"/>
        <v>4.513888888888884E-2</v>
      </c>
      <c r="E64" s="9" t="s">
        <v>76</v>
      </c>
      <c r="F64" s="9" t="s">
        <v>39</v>
      </c>
      <c r="G64" t="s">
        <v>78</v>
      </c>
      <c r="H64" t="s">
        <v>24</v>
      </c>
      <c r="J64">
        <v>1</v>
      </c>
      <c r="K64">
        <f>Tableau1[[#This Row],[FN2]]+Tableau1[[#This Row],[Front National
 / frontiste]]+Tableau1[[#This Row],[RBM]]</f>
        <v>2</v>
      </c>
      <c r="L64">
        <f>Tableau1[[#This Row],[socialiste]]+Tableau1[[#This Row],[PS2]]+Tableau1[[#This Row],[Parti Socialiste]]</f>
        <v>1</v>
      </c>
      <c r="X64">
        <v>2</v>
      </c>
      <c r="Z64">
        <v>1</v>
      </c>
    </row>
    <row r="65" spans="2:28" x14ac:dyDescent="0.25">
      <c r="B65" s="3">
        <f t="shared" si="1"/>
        <v>1.9583333333333333</v>
      </c>
      <c r="C65" s="3">
        <v>2.0034722222222223</v>
      </c>
      <c r="D65" s="1">
        <f t="shared" si="0"/>
        <v>4.5138888888889062E-2</v>
      </c>
      <c r="E65" s="9" t="s">
        <v>65</v>
      </c>
      <c r="F65" s="9" t="s">
        <v>86</v>
      </c>
      <c r="G65" t="s">
        <v>79</v>
      </c>
      <c r="K65">
        <f>Tableau1[[#This Row],[FN2]]+Tableau1[[#This Row],[Front National
 / frontiste]]+Tableau1[[#This Row],[RBM]]</f>
        <v>4</v>
      </c>
      <c r="L65">
        <f>Tableau1[[#This Row],[socialiste]]+Tableau1[[#This Row],[PS2]]+Tableau1[[#This Row],[Parti Socialiste]]</f>
        <v>3</v>
      </c>
      <c r="M65">
        <v>3</v>
      </c>
      <c r="N65">
        <v>1</v>
      </c>
      <c r="U65">
        <v>1</v>
      </c>
      <c r="X65">
        <v>4</v>
      </c>
      <c r="Z65">
        <v>2</v>
      </c>
      <c r="AB65">
        <v>1</v>
      </c>
    </row>
    <row r="66" spans="2:28" x14ac:dyDescent="0.25">
      <c r="B66" s="3">
        <f t="shared" si="1"/>
        <v>2.0034722222222223</v>
      </c>
      <c r="C66" s="3">
        <v>2.0187500000000003</v>
      </c>
      <c r="D66" s="1">
        <f t="shared" si="0"/>
        <v>1.5277777777777946E-2</v>
      </c>
      <c r="E66" s="9" t="s">
        <v>56</v>
      </c>
      <c r="F66" s="9" t="s">
        <v>87</v>
      </c>
      <c r="G66" t="s">
        <v>77</v>
      </c>
      <c r="H66" t="s">
        <v>24</v>
      </c>
      <c r="K66">
        <f>Tableau1[[#This Row],[FN2]]+Tableau1[[#This Row],[Front National
 / frontiste]]+Tableau1[[#This Row],[RBM]]</f>
        <v>1</v>
      </c>
      <c r="L66">
        <f>Tableau1[[#This Row],[socialiste]]+Tableau1[[#This Row],[PS2]]+Tableau1[[#This Row],[Parti Socialiste]]</f>
        <v>1</v>
      </c>
      <c r="M66">
        <v>1</v>
      </c>
      <c r="X66">
        <v>1</v>
      </c>
      <c r="AA66">
        <v>1</v>
      </c>
    </row>
    <row r="67" spans="2:28" x14ac:dyDescent="0.25">
      <c r="B67" s="3">
        <f t="shared" si="1"/>
        <v>2.0187500000000003</v>
      </c>
      <c r="C67" s="3">
        <v>2.0395833333333333</v>
      </c>
      <c r="D67" s="1">
        <f t="shared" si="0"/>
        <v>2.0833333333333037E-2</v>
      </c>
      <c r="E67" s="9" t="s">
        <v>84</v>
      </c>
      <c r="F67" s="9" t="s">
        <v>15</v>
      </c>
      <c r="G67" t="s">
        <v>78</v>
      </c>
      <c r="H67" t="s">
        <v>24</v>
      </c>
      <c r="K67">
        <f>Tableau1[[#This Row],[FN2]]+Tableau1[[#This Row],[Front National
 / frontiste]]+Tableau1[[#This Row],[RBM]]</f>
        <v>2</v>
      </c>
      <c r="L67">
        <f>Tableau1[[#This Row],[socialiste]]+Tableau1[[#This Row],[PS2]]+Tableau1[[#This Row],[Parti Socialiste]]</f>
        <v>1</v>
      </c>
      <c r="M67">
        <v>1</v>
      </c>
      <c r="N67">
        <v>1</v>
      </c>
      <c r="X67">
        <v>2</v>
      </c>
      <c r="AB67">
        <v>1</v>
      </c>
    </row>
    <row r="68" spans="2:28" x14ac:dyDescent="0.25">
      <c r="B68" s="3">
        <f t="shared" si="1"/>
        <v>2.0395833333333333</v>
      </c>
      <c r="C68" s="3">
        <v>2.0500000000000003</v>
      </c>
      <c r="D68" s="1">
        <f t="shared" si="0"/>
        <v>1.0416666666666963E-2</v>
      </c>
      <c r="E68" s="9" t="s">
        <v>56</v>
      </c>
      <c r="F68" s="9" t="s">
        <v>87</v>
      </c>
      <c r="G68" t="s">
        <v>77</v>
      </c>
      <c r="H68" t="s">
        <v>24</v>
      </c>
      <c r="K68">
        <f>Tableau1[[#This Row],[FN2]]+Tableau1[[#This Row],[Front National
 / frontiste]]+Tableau1[[#This Row],[RBM]]</f>
        <v>1</v>
      </c>
      <c r="L68">
        <f>Tableau1[[#This Row],[socialiste]]+Tableau1[[#This Row],[PS2]]+Tableau1[[#This Row],[Parti Socialiste]]</f>
        <v>1</v>
      </c>
      <c r="W68" s="30">
        <v>1</v>
      </c>
      <c r="AA68">
        <v>1</v>
      </c>
    </row>
    <row r="69" spans="2:28" x14ac:dyDescent="0.25">
      <c r="B69" s="3">
        <f t="shared" si="1"/>
        <v>2.0500000000000003</v>
      </c>
      <c r="C69" s="3">
        <v>2.0555555555555558</v>
      </c>
      <c r="D69" s="1">
        <f t="shared" si="0"/>
        <v>5.5555555555555358E-3</v>
      </c>
      <c r="E69" s="9" t="s">
        <v>84</v>
      </c>
      <c r="F69" s="9" t="s">
        <v>15</v>
      </c>
      <c r="G69" t="s">
        <v>78</v>
      </c>
      <c r="H69" t="s">
        <v>24</v>
      </c>
      <c r="K69">
        <f>Tableau1[[#This Row],[FN2]]+Tableau1[[#This Row],[Front National
 / frontiste]]+Tableau1[[#This Row],[RBM]]</f>
        <v>1</v>
      </c>
      <c r="L69">
        <f>Tableau1[[#This Row],[socialiste]]+Tableau1[[#This Row],[PS2]]+Tableau1[[#This Row],[Parti Socialiste]]</f>
        <v>0</v>
      </c>
      <c r="X69">
        <v>1</v>
      </c>
    </row>
    <row r="70" spans="2:28" x14ac:dyDescent="0.25">
      <c r="B70" s="3">
        <f t="shared" si="1"/>
        <v>2.0555555555555558</v>
      </c>
      <c r="C70" s="3">
        <v>2.0611111111111113</v>
      </c>
      <c r="D70" s="1">
        <f t="shared" ref="D70:D133" si="2">C70-B70</f>
        <v>5.5555555555555358E-3</v>
      </c>
      <c r="E70" s="9" t="s">
        <v>56</v>
      </c>
      <c r="F70" s="9" t="s">
        <v>87</v>
      </c>
      <c r="G70" t="s">
        <v>88</v>
      </c>
      <c r="K70">
        <f>Tableau1[[#This Row],[FN2]]+Tableau1[[#This Row],[Front National
 / frontiste]]+Tableau1[[#This Row],[RBM]]</f>
        <v>0</v>
      </c>
      <c r="L70">
        <f>Tableau1[[#This Row],[socialiste]]+Tableau1[[#This Row],[PS2]]+Tableau1[[#This Row],[Parti Socialiste]]</f>
        <v>0</v>
      </c>
    </row>
    <row r="71" spans="2:28" x14ac:dyDescent="0.25">
      <c r="B71" s="3">
        <f t="shared" ref="B71:B120" si="3">C70</f>
        <v>2.0611111111111113</v>
      </c>
      <c r="C71" s="3">
        <v>2.1145833333333335</v>
      </c>
      <c r="D71" s="1">
        <f t="shared" si="2"/>
        <v>5.3472222222222143E-2</v>
      </c>
      <c r="E71" s="9" t="s">
        <v>89</v>
      </c>
      <c r="F71" s="9" t="s">
        <v>17</v>
      </c>
      <c r="G71" t="s">
        <v>91</v>
      </c>
      <c r="J71">
        <v>1</v>
      </c>
      <c r="K71">
        <f>Tableau1[[#This Row],[FN2]]+Tableau1[[#This Row],[Front National
 / frontiste]]+Tableau1[[#This Row],[RBM]]</f>
        <v>2</v>
      </c>
      <c r="L71">
        <f>Tableau1[[#This Row],[socialiste]]+Tableau1[[#This Row],[PS2]]+Tableau1[[#This Row],[Parti Socialiste]]</f>
        <v>0</v>
      </c>
      <c r="M71">
        <v>2</v>
      </c>
      <c r="N71">
        <v>1</v>
      </c>
      <c r="X71">
        <v>2</v>
      </c>
    </row>
    <row r="72" spans="2:28" x14ac:dyDescent="0.25">
      <c r="B72" s="3">
        <f t="shared" si="3"/>
        <v>2.1145833333333335</v>
      </c>
      <c r="C72" s="3">
        <v>2.1326388888888888</v>
      </c>
      <c r="D72" s="1">
        <f t="shared" si="2"/>
        <v>1.8055555555555269E-2</v>
      </c>
      <c r="E72" s="9" t="s">
        <v>56</v>
      </c>
      <c r="F72" s="9" t="s">
        <v>87</v>
      </c>
      <c r="G72" t="s">
        <v>88</v>
      </c>
      <c r="H72" s="9" t="s">
        <v>24</v>
      </c>
      <c r="K72">
        <f>Tableau1[[#This Row],[FN2]]+Tableau1[[#This Row],[Front National
 / frontiste]]+Tableau1[[#This Row],[RBM]]</f>
        <v>2</v>
      </c>
      <c r="L72">
        <f>Tableau1[[#This Row],[socialiste]]+Tableau1[[#This Row],[PS2]]+Tableau1[[#This Row],[Parti Socialiste]]</f>
        <v>1</v>
      </c>
      <c r="M72">
        <v>1</v>
      </c>
      <c r="X72">
        <v>2</v>
      </c>
      <c r="Z72">
        <v>1</v>
      </c>
    </row>
    <row r="73" spans="2:28" x14ac:dyDescent="0.25">
      <c r="B73" s="3">
        <f t="shared" si="3"/>
        <v>2.1326388888888888</v>
      </c>
      <c r="C73" s="3">
        <v>2.1638888888888888</v>
      </c>
      <c r="D73" s="1">
        <f t="shared" si="2"/>
        <v>3.125E-2</v>
      </c>
      <c r="E73" s="9" t="s">
        <v>89</v>
      </c>
      <c r="F73" s="9" t="s">
        <v>17</v>
      </c>
      <c r="G73" t="s">
        <v>91</v>
      </c>
      <c r="H73" t="s">
        <v>24</v>
      </c>
      <c r="K73">
        <f>Tableau1[[#This Row],[FN2]]+Tableau1[[#This Row],[Front National
 / frontiste]]+Tableau1[[#This Row],[RBM]]</f>
        <v>1</v>
      </c>
      <c r="L73">
        <f>Tableau1[[#This Row],[socialiste]]+Tableau1[[#This Row],[PS2]]+Tableau1[[#This Row],[Parti Socialiste]]</f>
        <v>2</v>
      </c>
      <c r="M73">
        <v>1</v>
      </c>
      <c r="Q73">
        <v>1</v>
      </c>
      <c r="V73">
        <v>2</v>
      </c>
      <c r="X73">
        <v>1</v>
      </c>
      <c r="AA73">
        <v>1</v>
      </c>
      <c r="AB73">
        <v>1</v>
      </c>
    </row>
    <row r="74" spans="2:28" x14ac:dyDescent="0.25">
      <c r="B74" s="3">
        <f t="shared" si="3"/>
        <v>2.1638888888888888</v>
      </c>
      <c r="C74" s="3">
        <v>2.1673611111111111</v>
      </c>
      <c r="D74" s="1">
        <f t="shared" si="2"/>
        <v>3.4722222222223209E-3</v>
      </c>
      <c r="E74" s="9" t="s">
        <v>56</v>
      </c>
      <c r="F74" s="9" t="s">
        <v>87</v>
      </c>
      <c r="G74" t="s">
        <v>88</v>
      </c>
      <c r="H74" s="9" t="s">
        <v>24</v>
      </c>
      <c r="K74">
        <f>Tableau1[[#This Row],[FN2]]+Tableau1[[#This Row],[Front National
 / frontiste]]+Tableau1[[#This Row],[RBM]]</f>
        <v>0</v>
      </c>
      <c r="L74">
        <f>Tableau1[[#This Row],[socialiste]]+Tableau1[[#This Row],[PS2]]+Tableau1[[#This Row],[Parti Socialiste]]</f>
        <v>0</v>
      </c>
    </row>
    <row r="75" spans="2:28" x14ac:dyDescent="0.25">
      <c r="B75" s="3">
        <f t="shared" si="3"/>
        <v>2.1673611111111111</v>
      </c>
      <c r="C75" s="3">
        <v>2.2034722222222221</v>
      </c>
      <c r="D75" s="1">
        <f t="shared" si="2"/>
        <v>3.6111111111110983E-2</v>
      </c>
      <c r="E75" s="9" t="s">
        <v>89</v>
      </c>
      <c r="F75" s="9" t="s">
        <v>17</v>
      </c>
      <c r="G75" t="s">
        <v>91</v>
      </c>
      <c r="H75" s="9" t="s">
        <v>24</v>
      </c>
      <c r="K75">
        <f>Tableau1[[#This Row],[FN2]]+Tableau1[[#This Row],[Front National
 / frontiste]]+Tableau1[[#This Row],[RBM]]</f>
        <v>2</v>
      </c>
      <c r="L75">
        <f>Tableau1[[#This Row],[socialiste]]+Tableau1[[#This Row],[PS2]]+Tableau1[[#This Row],[Parti Socialiste]]</f>
        <v>1</v>
      </c>
      <c r="M75">
        <v>3</v>
      </c>
      <c r="X75">
        <v>2</v>
      </c>
      <c r="Z75">
        <v>1</v>
      </c>
    </row>
    <row r="76" spans="2:28" ht="30" x14ac:dyDescent="0.25">
      <c r="B76" s="3">
        <f t="shared" si="3"/>
        <v>2.2034722222222221</v>
      </c>
      <c r="C76" s="3">
        <v>2.2541666666666669</v>
      </c>
      <c r="D76" s="1">
        <f t="shared" si="2"/>
        <v>5.0694444444444819E-2</v>
      </c>
      <c r="E76" s="9" t="s">
        <v>65</v>
      </c>
      <c r="F76" s="9" t="s">
        <v>87</v>
      </c>
      <c r="G76" s="11" t="s">
        <v>96</v>
      </c>
      <c r="K76">
        <f>Tableau1[[#This Row],[FN2]]+Tableau1[[#This Row],[Front National
 / frontiste]]+Tableau1[[#This Row],[RBM]]</f>
        <v>4</v>
      </c>
      <c r="L76">
        <f>Tableau1[[#This Row],[socialiste]]+Tableau1[[#This Row],[PS2]]+Tableau1[[#This Row],[Parti Socialiste]]</f>
        <v>1</v>
      </c>
      <c r="M76">
        <v>2</v>
      </c>
      <c r="N76">
        <v>1</v>
      </c>
      <c r="X76">
        <v>4</v>
      </c>
      <c r="Z76">
        <v>1</v>
      </c>
    </row>
    <row r="77" spans="2:28" x14ac:dyDescent="0.25">
      <c r="B77" s="3">
        <f t="shared" si="3"/>
        <v>2.2541666666666669</v>
      </c>
      <c r="C77" s="3">
        <v>2.2604166666666665</v>
      </c>
      <c r="D77" s="1">
        <f t="shared" si="2"/>
        <v>6.2499999999996447E-3</v>
      </c>
      <c r="E77" s="9" t="s">
        <v>101</v>
      </c>
      <c r="F77" s="9" t="s">
        <v>87</v>
      </c>
      <c r="G77" t="s">
        <v>97</v>
      </c>
      <c r="H77" s="9" t="s">
        <v>24</v>
      </c>
      <c r="K77">
        <f>Tableau1[[#This Row],[FN2]]+Tableau1[[#This Row],[Front National
 / frontiste]]+Tableau1[[#This Row],[RBM]]</f>
        <v>1</v>
      </c>
      <c r="L77">
        <f>Tableau1[[#This Row],[socialiste]]+Tableau1[[#This Row],[PS2]]+Tableau1[[#This Row],[Parti Socialiste]]</f>
        <v>0</v>
      </c>
      <c r="X77">
        <v>1</v>
      </c>
    </row>
    <row r="78" spans="2:28" x14ac:dyDescent="0.25">
      <c r="B78" s="3">
        <f t="shared" si="3"/>
        <v>2.2604166666666665</v>
      </c>
      <c r="C78" s="3">
        <v>2.2999999999999998</v>
      </c>
      <c r="D78" s="1">
        <f t="shared" si="2"/>
        <v>3.9583333333333304E-2</v>
      </c>
      <c r="E78" s="9" t="s">
        <v>99</v>
      </c>
      <c r="F78" s="9" t="s">
        <v>17</v>
      </c>
      <c r="G78" t="s">
        <v>98</v>
      </c>
      <c r="H78" s="9" t="s">
        <v>24</v>
      </c>
      <c r="K78">
        <f>Tableau1[[#This Row],[FN2]]+Tableau1[[#This Row],[Front National
 / frontiste]]+Tableau1[[#This Row],[RBM]]</f>
        <v>2</v>
      </c>
      <c r="L78">
        <f>Tableau1[[#This Row],[socialiste]]+Tableau1[[#This Row],[PS2]]+Tableau1[[#This Row],[Parti Socialiste]]</f>
        <v>0</v>
      </c>
      <c r="X78">
        <v>2</v>
      </c>
    </row>
    <row r="79" spans="2:28" x14ac:dyDescent="0.25">
      <c r="B79" s="3">
        <f t="shared" si="3"/>
        <v>2.2999999999999998</v>
      </c>
      <c r="C79" s="3">
        <v>2.307638888888889</v>
      </c>
      <c r="D79" s="1">
        <f t="shared" si="2"/>
        <v>7.6388888888891948E-3</v>
      </c>
      <c r="E79" s="9" t="s">
        <v>101</v>
      </c>
      <c r="F79" s="9" t="s">
        <v>87</v>
      </c>
      <c r="G79" t="s">
        <v>100</v>
      </c>
      <c r="H79" s="9" t="s">
        <v>24</v>
      </c>
      <c r="K79">
        <f>Tableau1[[#This Row],[FN2]]+Tableau1[[#This Row],[Front National
 / frontiste]]+Tableau1[[#This Row],[RBM]]</f>
        <v>0</v>
      </c>
      <c r="L79">
        <f>Tableau1[[#This Row],[socialiste]]+Tableau1[[#This Row],[PS2]]+Tableau1[[#This Row],[Parti Socialiste]]</f>
        <v>0</v>
      </c>
    </row>
    <row r="80" spans="2:28" x14ac:dyDescent="0.25">
      <c r="B80" s="3">
        <f t="shared" si="3"/>
        <v>2.307638888888889</v>
      </c>
      <c r="C80" s="3">
        <v>2.3763888888888887</v>
      </c>
      <c r="D80" s="1">
        <f t="shared" si="2"/>
        <v>6.8749999999999645E-2</v>
      </c>
      <c r="E80" s="9" t="s">
        <v>84</v>
      </c>
      <c r="F80" s="9" t="s">
        <v>15</v>
      </c>
      <c r="G80" t="s">
        <v>104</v>
      </c>
      <c r="H80" s="9" t="s">
        <v>24</v>
      </c>
      <c r="J80">
        <v>1</v>
      </c>
      <c r="K80">
        <f>Tableau1[[#This Row],[FN2]]+Tableau1[[#This Row],[Front National
 / frontiste]]+Tableau1[[#This Row],[RBM]]</f>
        <v>5</v>
      </c>
      <c r="L80">
        <f>Tableau1[[#This Row],[socialiste]]+Tableau1[[#This Row],[PS2]]+Tableau1[[#This Row],[Parti Socialiste]]</f>
        <v>0</v>
      </c>
      <c r="M80">
        <v>1</v>
      </c>
      <c r="S80">
        <v>2</v>
      </c>
      <c r="X80">
        <v>5</v>
      </c>
    </row>
    <row r="81" spans="1:28" x14ac:dyDescent="0.25">
      <c r="B81" s="3">
        <f t="shared" si="3"/>
        <v>2.3763888888888887</v>
      </c>
      <c r="C81" s="3">
        <v>2.4770833333333333</v>
      </c>
      <c r="D81" s="1">
        <f t="shared" si="2"/>
        <v>0.10069444444444464</v>
      </c>
      <c r="E81" s="9" t="s">
        <v>99</v>
      </c>
      <c r="F81" s="9" t="s">
        <v>17</v>
      </c>
      <c r="G81" t="s">
        <v>98</v>
      </c>
      <c r="H81" s="9" t="s">
        <v>24</v>
      </c>
      <c r="K81">
        <f>Tableau1[[#This Row],[FN2]]+Tableau1[[#This Row],[Front National
 / frontiste]]+Tableau1[[#This Row],[RBM]]</f>
        <v>6</v>
      </c>
      <c r="L81">
        <f>Tableau1[[#This Row],[socialiste]]+Tableau1[[#This Row],[PS2]]+Tableau1[[#This Row],[Parti Socialiste]]</f>
        <v>1</v>
      </c>
      <c r="X81">
        <v>6</v>
      </c>
      <c r="Z81">
        <v>1</v>
      </c>
    </row>
    <row r="82" spans="1:28" x14ac:dyDescent="0.25">
      <c r="B82" s="3">
        <f t="shared" si="3"/>
        <v>2.4770833333333333</v>
      </c>
      <c r="C82" s="3">
        <v>2.4909722222222221</v>
      </c>
      <c r="D82" s="1">
        <f t="shared" si="2"/>
        <v>1.388888888888884E-2</v>
      </c>
      <c r="E82" s="9" t="s">
        <v>65</v>
      </c>
      <c r="F82" s="9" t="s">
        <v>87</v>
      </c>
      <c r="G82" t="s">
        <v>106</v>
      </c>
      <c r="K82">
        <f>Tableau1[[#This Row],[FN2]]+Tableau1[[#This Row],[Front National
 / frontiste]]+Tableau1[[#This Row],[RBM]]</f>
        <v>2</v>
      </c>
      <c r="L82">
        <f>Tableau1[[#This Row],[socialiste]]+Tableau1[[#This Row],[PS2]]+Tableau1[[#This Row],[Parti Socialiste]]</f>
        <v>0</v>
      </c>
      <c r="X82">
        <v>2</v>
      </c>
    </row>
    <row r="83" spans="1:28" x14ac:dyDescent="0.25">
      <c r="B83" s="3">
        <f t="shared" si="3"/>
        <v>2.4909722222222221</v>
      </c>
      <c r="C83" s="3">
        <v>2.5138888888888888</v>
      </c>
      <c r="D83" s="1">
        <f t="shared" si="2"/>
        <v>2.2916666666666696E-2</v>
      </c>
      <c r="E83" s="9" t="s">
        <v>18</v>
      </c>
      <c r="F83" s="9" t="s">
        <v>87</v>
      </c>
      <c r="G83" t="s">
        <v>107</v>
      </c>
      <c r="H83" s="9" t="s">
        <v>24</v>
      </c>
      <c r="J83">
        <v>1</v>
      </c>
      <c r="K83">
        <f>Tableau1[[#This Row],[FN2]]+Tableau1[[#This Row],[Front National
 / frontiste]]+Tableau1[[#This Row],[RBM]]</f>
        <v>1</v>
      </c>
      <c r="L83">
        <f>Tableau1[[#This Row],[socialiste]]+Tableau1[[#This Row],[PS2]]+Tableau1[[#This Row],[Parti Socialiste]]</f>
        <v>0</v>
      </c>
      <c r="X83">
        <v>1</v>
      </c>
    </row>
    <row r="84" spans="1:28" x14ac:dyDescent="0.25">
      <c r="B84" s="3">
        <f t="shared" si="3"/>
        <v>2.5138888888888888</v>
      </c>
      <c r="C84" s="3">
        <v>2.5243055555555558</v>
      </c>
      <c r="D84" s="1">
        <f t="shared" si="2"/>
        <v>1.0416666666666963E-2</v>
      </c>
      <c r="E84" s="9" t="s">
        <v>56</v>
      </c>
      <c r="F84" s="9" t="s">
        <v>87</v>
      </c>
      <c r="G84" t="s">
        <v>108</v>
      </c>
      <c r="H84" s="9" t="s">
        <v>24</v>
      </c>
      <c r="K84">
        <f>Tableau1[[#This Row],[FN2]]+Tableau1[[#This Row],[Front National
 / frontiste]]+Tableau1[[#This Row],[RBM]]</f>
        <v>0</v>
      </c>
      <c r="L84">
        <f>Tableau1[[#This Row],[socialiste]]+Tableau1[[#This Row],[PS2]]+Tableau1[[#This Row],[Parti Socialiste]]</f>
        <v>0</v>
      </c>
    </row>
    <row r="85" spans="1:28" x14ac:dyDescent="0.25">
      <c r="B85" s="3">
        <f t="shared" si="3"/>
        <v>2.5243055555555558</v>
      </c>
      <c r="C85" s="3">
        <v>2.5416666666666665</v>
      </c>
      <c r="D85" s="1">
        <f t="shared" si="2"/>
        <v>1.7361111111110716E-2</v>
      </c>
      <c r="E85" s="9" t="s">
        <v>56</v>
      </c>
      <c r="F85" s="9" t="s">
        <v>87</v>
      </c>
      <c r="G85" t="s">
        <v>109</v>
      </c>
      <c r="H85" s="9" t="s">
        <v>24</v>
      </c>
      <c r="K85">
        <f>Tableau1[[#This Row],[FN2]]+Tableau1[[#This Row],[Front National
 / frontiste]]+Tableau1[[#This Row],[RBM]]</f>
        <v>2</v>
      </c>
      <c r="L85">
        <f>Tableau1[[#This Row],[socialiste]]+Tableau1[[#This Row],[PS2]]+Tableau1[[#This Row],[Parti Socialiste]]</f>
        <v>1</v>
      </c>
      <c r="M85">
        <v>1</v>
      </c>
      <c r="X85">
        <v>2</v>
      </c>
      <c r="AB85">
        <v>1</v>
      </c>
    </row>
    <row r="86" spans="1:28" x14ac:dyDescent="0.25">
      <c r="B86" s="3">
        <f t="shared" si="3"/>
        <v>2.5416666666666665</v>
      </c>
      <c r="C86" s="3">
        <v>2.6263888888888887</v>
      </c>
      <c r="D86" s="1">
        <f t="shared" si="2"/>
        <v>8.4722222222222143E-2</v>
      </c>
      <c r="E86" s="9" t="s">
        <v>111</v>
      </c>
      <c r="F86" s="9" t="s">
        <v>40</v>
      </c>
      <c r="G86" t="s">
        <v>110</v>
      </c>
      <c r="H86" s="9" t="s">
        <v>24</v>
      </c>
      <c r="J86">
        <v>2</v>
      </c>
      <c r="K86">
        <f>Tableau1[[#This Row],[FN2]]+Tableau1[[#This Row],[Front National
 / frontiste]]+Tableau1[[#This Row],[RBM]]</f>
        <v>3</v>
      </c>
      <c r="L86">
        <f>Tableau1[[#This Row],[socialiste]]+Tableau1[[#This Row],[PS2]]+Tableau1[[#This Row],[Parti Socialiste]]</f>
        <v>1</v>
      </c>
      <c r="M86">
        <v>1</v>
      </c>
      <c r="P86">
        <v>3</v>
      </c>
      <c r="X86">
        <v>3</v>
      </c>
      <c r="Z86">
        <v>1</v>
      </c>
    </row>
    <row r="87" spans="1:28" x14ac:dyDescent="0.25">
      <c r="B87" s="3">
        <f t="shared" si="3"/>
        <v>2.6263888888888887</v>
      </c>
      <c r="C87" s="3">
        <v>2.6673611111111111</v>
      </c>
      <c r="D87" s="1">
        <f t="shared" si="2"/>
        <v>4.097222222222241E-2</v>
      </c>
      <c r="E87" s="9" t="s">
        <v>65</v>
      </c>
      <c r="F87" s="9" t="s">
        <v>87</v>
      </c>
      <c r="G87" t="s">
        <v>113</v>
      </c>
      <c r="I87">
        <v>3</v>
      </c>
      <c r="J87">
        <v>3</v>
      </c>
      <c r="K87">
        <f>Tableau1[[#This Row],[FN2]]+Tableau1[[#This Row],[Front National
 / frontiste]]+Tableau1[[#This Row],[RBM]]</f>
        <v>0</v>
      </c>
      <c r="L87">
        <f>Tableau1[[#This Row],[socialiste]]+Tableau1[[#This Row],[PS2]]+Tableau1[[#This Row],[Parti Socialiste]]</f>
        <v>1</v>
      </c>
      <c r="M87">
        <v>2</v>
      </c>
      <c r="Z87">
        <v>1</v>
      </c>
    </row>
    <row r="88" spans="1:28" x14ac:dyDescent="0.25">
      <c r="B88" s="3">
        <f t="shared" si="3"/>
        <v>2.6673611111111111</v>
      </c>
      <c r="C88" s="3">
        <v>2.6743055555555557</v>
      </c>
      <c r="D88" s="1">
        <f t="shared" si="2"/>
        <v>6.9444444444446418E-3</v>
      </c>
      <c r="E88" s="9" t="s">
        <v>56</v>
      </c>
      <c r="F88" s="9" t="s">
        <v>87</v>
      </c>
      <c r="G88" t="s">
        <v>114</v>
      </c>
      <c r="K88">
        <f>Tableau1[[#This Row],[FN2]]+Tableau1[[#This Row],[Front National
 / frontiste]]+Tableau1[[#This Row],[RBM]]</f>
        <v>1</v>
      </c>
      <c r="L88">
        <f>Tableau1[[#This Row],[socialiste]]+Tableau1[[#This Row],[PS2]]+Tableau1[[#This Row],[Parti Socialiste]]</f>
        <v>0</v>
      </c>
      <c r="M88">
        <v>2</v>
      </c>
      <c r="X88">
        <v>1</v>
      </c>
    </row>
    <row r="89" spans="1:28" x14ac:dyDescent="0.25">
      <c r="B89" s="3">
        <f t="shared" si="3"/>
        <v>2.6743055555555557</v>
      </c>
      <c r="C89" s="3">
        <v>2.7291666666666665</v>
      </c>
      <c r="D89" s="1">
        <f t="shared" si="2"/>
        <v>5.4861111111110805E-2</v>
      </c>
      <c r="E89" t="s">
        <v>72</v>
      </c>
      <c r="F89" s="9" t="s">
        <v>17</v>
      </c>
      <c r="G89" t="s">
        <v>116</v>
      </c>
      <c r="H89" s="9" t="s">
        <v>15</v>
      </c>
      <c r="I89">
        <v>1</v>
      </c>
      <c r="K89">
        <f>Tableau1[[#This Row],[FN2]]+Tableau1[[#This Row],[Front National
 / frontiste]]+Tableau1[[#This Row],[RBM]]</f>
        <v>1</v>
      </c>
      <c r="L89">
        <f>Tableau1[[#This Row],[socialiste]]+Tableau1[[#This Row],[PS2]]+Tableau1[[#This Row],[Parti Socialiste]]</f>
        <v>2</v>
      </c>
      <c r="M89">
        <v>1</v>
      </c>
      <c r="X89">
        <v>1</v>
      </c>
      <c r="Z89">
        <v>2</v>
      </c>
    </row>
    <row r="90" spans="1:28" x14ac:dyDescent="0.25">
      <c r="B90" s="3">
        <f t="shared" si="3"/>
        <v>2.7291666666666665</v>
      </c>
      <c r="C90" s="3">
        <v>2.7312499999999997</v>
      </c>
      <c r="D90" s="1">
        <f t="shared" si="2"/>
        <v>2.0833333333332149E-3</v>
      </c>
      <c r="E90" s="9" t="s">
        <v>56</v>
      </c>
      <c r="F90" s="9" t="s">
        <v>87</v>
      </c>
      <c r="G90" t="s">
        <v>114</v>
      </c>
      <c r="H90" s="9" t="s">
        <v>24</v>
      </c>
      <c r="K90">
        <f>Tableau1[[#This Row],[FN2]]+Tableau1[[#This Row],[Front National
 / frontiste]]+Tableau1[[#This Row],[RBM]]</f>
        <v>2</v>
      </c>
      <c r="L90">
        <f>Tableau1[[#This Row],[socialiste]]+Tableau1[[#This Row],[PS2]]+Tableau1[[#This Row],[Parti Socialiste]]</f>
        <v>0</v>
      </c>
      <c r="X90">
        <v>2</v>
      </c>
    </row>
    <row r="91" spans="1:28" x14ac:dyDescent="0.25">
      <c r="B91" s="3">
        <f t="shared" si="3"/>
        <v>2.7312499999999997</v>
      </c>
      <c r="C91" s="3">
        <v>2.7458333333333336</v>
      </c>
      <c r="D91" s="1">
        <f t="shared" si="2"/>
        <v>1.4583333333333837E-2</v>
      </c>
      <c r="E91" t="s">
        <v>72</v>
      </c>
      <c r="F91" s="9" t="s">
        <v>17</v>
      </c>
      <c r="G91" t="s">
        <v>116</v>
      </c>
      <c r="H91" s="9" t="s">
        <v>24</v>
      </c>
      <c r="K91">
        <f>Tableau1[[#This Row],[FN2]]+Tableau1[[#This Row],[Front National
 / frontiste]]+Tableau1[[#This Row],[RBM]]</f>
        <v>1</v>
      </c>
      <c r="L91">
        <f>Tableau1[[#This Row],[socialiste]]+Tableau1[[#This Row],[PS2]]+Tableau1[[#This Row],[Parti Socialiste]]</f>
        <v>0</v>
      </c>
      <c r="X91">
        <v>1</v>
      </c>
    </row>
    <row r="92" spans="1:28" x14ac:dyDescent="0.25">
      <c r="B92" s="3">
        <f t="shared" si="3"/>
        <v>2.7458333333333336</v>
      </c>
      <c r="C92" s="3">
        <v>2.7513888888888887</v>
      </c>
      <c r="D92" s="1">
        <f t="shared" si="2"/>
        <v>5.5555555555550917E-3</v>
      </c>
      <c r="E92" s="9" t="s">
        <v>56</v>
      </c>
      <c r="F92" s="9" t="s">
        <v>87</v>
      </c>
      <c r="G92" t="s">
        <v>117</v>
      </c>
      <c r="K92">
        <f>Tableau1[[#This Row],[FN2]]+Tableau1[[#This Row],[Front National
 / frontiste]]+Tableau1[[#This Row],[RBM]]</f>
        <v>0</v>
      </c>
      <c r="L92">
        <f>Tableau1[[#This Row],[socialiste]]+Tableau1[[#This Row],[PS2]]+Tableau1[[#This Row],[Parti Socialiste]]</f>
        <v>0</v>
      </c>
    </row>
    <row r="93" spans="1:28" x14ac:dyDescent="0.25">
      <c r="B93" s="3">
        <f t="shared" si="3"/>
        <v>2.7513888888888887</v>
      </c>
      <c r="C93" s="3">
        <v>2.8222222222222224</v>
      </c>
      <c r="D93" s="1">
        <f t="shared" si="2"/>
        <v>7.0833333333333748E-2</v>
      </c>
      <c r="E93" t="s">
        <v>71</v>
      </c>
      <c r="F93" s="9" t="s">
        <v>15</v>
      </c>
      <c r="G93" t="s">
        <v>118</v>
      </c>
      <c r="J93">
        <v>1</v>
      </c>
      <c r="K93">
        <f>Tableau1[[#This Row],[FN2]]+Tableau1[[#This Row],[Front National
 / frontiste]]+Tableau1[[#This Row],[RBM]]</f>
        <v>2</v>
      </c>
      <c r="L93">
        <f>Tableau1[[#This Row],[socialiste]]+Tableau1[[#This Row],[PS2]]+Tableau1[[#This Row],[Parti Socialiste]]</f>
        <v>0</v>
      </c>
      <c r="X93">
        <v>2</v>
      </c>
    </row>
    <row r="94" spans="1:28" x14ac:dyDescent="0.25">
      <c r="A94" s="1">
        <v>0.85416666666666663</v>
      </c>
      <c r="B94" s="3">
        <f t="shared" si="3"/>
        <v>2.8222222222222224</v>
      </c>
      <c r="C94" s="3">
        <v>2.8888888888888888</v>
      </c>
      <c r="D94" s="1">
        <f t="shared" si="2"/>
        <v>6.666666666666643E-2</v>
      </c>
      <c r="E94" s="9" t="s">
        <v>76</v>
      </c>
      <c r="F94" s="9" t="s">
        <v>39</v>
      </c>
      <c r="H94" s="9"/>
      <c r="K94">
        <f>Tableau1[[#This Row],[FN2]]+Tableau1[[#This Row],[Front National
 / frontiste]]+Tableau1[[#This Row],[RBM]]</f>
        <v>3</v>
      </c>
      <c r="L94">
        <f>Tableau1[[#This Row],[socialiste]]+Tableau1[[#This Row],[PS2]]+Tableau1[[#This Row],[Parti Socialiste]]</f>
        <v>1</v>
      </c>
      <c r="X94">
        <v>3</v>
      </c>
      <c r="AB94">
        <v>1</v>
      </c>
    </row>
    <row r="95" spans="1:28" x14ac:dyDescent="0.25">
      <c r="B95" s="3">
        <f t="shared" si="3"/>
        <v>2.8888888888888888</v>
      </c>
      <c r="C95" s="3">
        <v>2.901388888888889</v>
      </c>
      <c r="D95" s="1">
        <f t="shared" si="2"/>
        <v>1.2500000000000178E-2</v>
      </c>
      <c r="E95" t="s">
        <v>56</v>
      </c>
      <c r="F95" s="9" t="s">
        <v>87</v>
      </c>
      <c r="G95" t="s">
        <v>119</v>
      </c>
      <c r="H95" t="s">
        <v>24</v>
      </c>
      <c r="K95">
        <f>Tableau1[[#This Row],[FN2]]+Tableau1[[#This Row],[Front National
 / frontiste]]+Tableau1[[#This Row],[RBM]]</f>
        <v>1</v>
      </c>
      <c r="L95">
        <f>Tableau1[[#This Row],[socialiste]]+Tableau1[[#This Row],[PS2]]+Tableau1[[#This Row],[Parti Socialiste]]</f>
        <v>0</v>
      </c>
      <c r="X95">
        <v>1</v>
      </c>
    </row>
    <row r="96" spans="1:28" x14ac:dyDescent="0.25">
      <c r="B96" s="3">
        <f t="shared" si="3"/>
        <v>2.901388888888889</v>
      </c>
      <c r="C96" s="3">
        <v>2.9125000000000001</v>
      </c>
      <c r="D96" s="1">
        <f t="shared" si="2"/>
        <v>1.1111111111111072E-2</v>
      </c>
      <c r="E96" s="9" t="s">
        <v>76</v>
      </c>
      <c r="F96" s="9" t="s">
        <v>39</v>
      </c>
      <c r="G96" t="s">
        <v>120</v>
      </c>
      <c r="H96" t="s">
        <v>24</v>
      </c>
      <c r="J96">
        <v>1</v>
      </c>
      <c r="K96">
        <f>Tableau1[[#This Row],[FN2]]+Tableau1[[#This Row],[Front National
 / frontiste]]+Tableau1[[#This Row],[RBM]]</f>
        <v>1</v>
      </c>
      <c r="L96">
        <f>Tableau1[[#This Row],[socialiste]]+Tableau1[[#This Row],[PS2]]+Tableau1[[#This Row],[Parti Socialiste]]</f>
        <v>0</v>
      </c>
      <c r="S96">
        <v>1</v>
      </c>
      <c r="X96">
        <v>1</v>
      </c>
    </row>
    <row r="97" spans="2:28" x14ac:dyDescent="0.25">
      <c r="B97" s="3">
        <f t="shared" si="3"/>
        <v>2.9125000000000001</v>
      </c>
      <c r="C97" s="3">
        <v>2.9180555555555556</v>
      </c>
      <c r="D97" s="1">
        <f t="shared" si="2"/>
        <v>5.5555555555555358E-3</v>
      </c>
      <c r="E97" t="s">
        <v>56</v>
      </c>
      <c r="F97" s="9" t="s">
        <v>87</v>
      </c>
      <c r="K97">
        <f>Tableau1[[#This Row],[FN2]]+Tableau1[[#This Row],[Front National
 / frontiste]]+Tableau1[[#This Row],[RBM]]</f>
        <v>1</v>
      </c>
      <c r="L97">
        <f>Tableau1[[#This Row],[socialiste]]+Tableau1[[#This Row],[PS2]]+Tableau1[[#This Row],[Parti Socialiste]]</f>
        <v>0</v>
      </c>
      <c r="M97">
        <v>1</v>
      </c>
      <c r="N97">
        <v>1</v>
      </c>
      <c r="X97">
        <v>1</v>
      </c>
    </row>
    <row r="98" spans="2:28" ht="60" x14ac:dyDescent="0.25">
      <c r="B98" s="3">
        <f t="shared" si="3"/>
        <v>2.9180555555555556</v>
      </c>
      <c r="C98" s="3">
        <v>3.036111111111111</v>
      </c>
      <c r="D98" s="1">
        <f t="shared" si="2"/>
        <v>0.11805555555555536</v>
      </c>
      <c r="E98" s="9" t="s">
        <v>65</v>
      </c>
      <c r="F98" s="9" t="s">
        <v>87</v>
      </c>
      <c r="G98" s="8" t="s">
        <v>122</v>
      </c>
      <c r="J98">
        <v>1</v>
      </c>
      <c r="K98">
        <f>Tableau1[[#This Row],[FN2]]+Tableau1[[#This Row],[Front National
 / frontiste]]+Tableau1[[#This Row],[RBM]]</f>
        <v>6</v>
      </c>
      <c r="L98">
        <f>Tableau1[[#This Row],[socialiste]]+Tableau1[[#This Row],[PS2]]+Tableau1[[#This Row],[Parti Socialiste]]</f>
        <v>10</v>
      </c>
      <c r="M98">
        <v>9</v>
      </c>
      <c r="N98">
        <v>6</v>
      </c>
      <c r="O98">
        <v>4</v>
      </c>
      <c r="X98">
        <v>6</v>
      </c>
      <c r="Z98">
        <v>6</v>
      </c>
      <c r="AB98">
        <v>4</v>
      </c>
    </row>
    <row r="99" spans="2:28" x14ac:dyDescent="0.25">
      <c r="B99" s="3">
        <f t="shared" si="3"/>
        <v>3.036111111111111</v>
      </c>
      <c r="C99" s="3">
        <v>3.0458333333333329</v>
      </c>
      <c r="D99" s="1">
        <f t="shared" si="2"/>
        <v>9.7222222222219656E-3</v>
      </c>
      <c r="E99" t="s">
        <v>56</v>
      </c>
      <c r="F99" s="9" t="s">
        <v>87</v>
      </c>
      <c r="G99" t="s">
        <v>123</v>
      </c>
      <c r="H99" t="s">
        <v>26</v>
      </c>
      <c r="K99">
        <f>Tableau1[[#This Row],[FN2]]+Tableau1[[#This Row],[Front National
 / frontiste]]+Tableau1[[#This Row],[RBM]]</f>
        <v>0</v>
      </c>
      <c r="L99">
        <f>Tableau1[[#This Row],[socialiste]]+Tableau1[[#This Row],[PS2]]+Tableau1[[#This Row],[Parti Socialiste]]</f>
        <v>0</v>
      </c>
    </row>
    <row r="100" spans="2:28" x14ac:dyDescent="0.25">
      <c r="B100" s="3">
        <f t="shared" si="3"/>
        <v>3.0458333333333329</v>
      </c>
      <c r="C100" s="3">
        <v>3.0638888888888887</v>
      </c>
      <c r="D100" s="1">
        <f t="shared" si="2"/>
        <v>1.8055555555555713E-2</v>
      </c>
      <c r="E100" s="9" t="s">
        <v>124</v>
      </c>
      <c r="F100" s="9" t="s">
        <v>26</v>
      </c>
      <c r="G100" t="s">
        <v>74</v>
      </c>
      <c r="H100" s="9" t="s">
        <v>26</v>
      </c>
      <c r="K100">
        <f>Tableau1[[#This Row],[FN2]]+Tableau1[[#This Row],[Front National
 / frontiste]]+Tableau1[[#This Row],[RBM]]</f>
        <v>0</v>
      </c>
      <c r="L100">
        <f>Tableau1[[#This Row],[socialiste]]+Tableau1[[#This Row],[PS2]]+Tableau1[[#This Row],[Parti Socialiste]]</f>
        <v>0</v>
      </c>
    </row>
    <row r="101" spans="2:28" x14ac:dyDescent="0.25">
      <c r="B101" s="3">
        <f t="shared" si="3"/>
        <v>3.0638888888888887</v>
      </c>
      <c r="C101" s="3">
        <v>3.0756944444444443</v>
      </c>
      <c r="D101" s="1">
        <f t="shared" si="2"/>
        <v>1.1805555555555625E-2</v>
      </c>
      <c r="E101" t="s">
        <v>56</v>
      </c>
      <c r="F101" s="9" t="s">
        <v>87</v>
      </c>
      <c r="G101" t="s">
        <v>125</v>
      </c>
      <c r="H101" t="s">
        <v>24</v>
      </c>
      <c r="K101">
        <f>Tableau1[[#This Row],[FN2]]+Tableau1[[#This Row],[Front National
 / frontiste]]+Tableau1[[#This Row],[RBM]]</f>
        <v>2</v>
      </c>
      <c r="L101">
        <f>Tableau1[[#This Row],[socialiste]]+Tableau1[[#This Row],[PS2]]+Tableau1[[#This Row],[Parti Socialiste]]</f>
        <v>0</v>
      </c>
      <c r="X101">
        <v>2</v>
      </c>
    </row>
    <row r="102" spans="2:28" x14ac:dyDescent="0.25">
      <c r="B102" s="3">
        <f t="shared" si="3"/>
        <v>3.0756944444444443</v>
      </c>
      <c r="C102" s="3">
        <v>3.1118055555555557</v>
      </c>
      <c r="D102" s="1">
        <f t="shared" si="2"/>
        <v>3.6111111111111427E-2</v>
      </c>
      <c r="E102" s="9" t="s">
        <v>124</v>
      </c>
      <c r="F102" s="9" t="s">
        <v>26</v>
      </c>
      <c r="G102" t="s">
        <v>74</v>
      </c>
      <c r="H102" s="9" t="s">
        <v>26</v>
      </c>
      <c r="K102">
        <f>Tableau1[[#This Row],[FN2]]+Tableau1[[#This Row],[Front National
 / frontiste]]+Tableau1[[#This Row],[RBM]]</f>
        <v>0</v>
      </c>
      <c r="L102">
        <f>Tableau1[[#This Row],[socialiste]]+Tableau1[[#This Row],[PS2]]+Tableau1[[#This Row],[Parti Socialiste]]</f>
        <v>0</v>
      </c>
    </row>
    <row r="103" spans="2:28" x14ac:dyDescent="0.25">
      <c r="B103" s="3">
        <f t="shared" si="3"/>
        <v>3.1118055555555557</v>
      </c>
      <c r="C103" s="3">
        <v>3.1138888888888889</v>
      </c>
      <c r="D103" s="1">
        <f t="shared" si="2"/>
        <v>2.0833333333332149E-3</v>
      </c>
      <c r="E103" t="s">
        <v>101</v>
      </c>
      <c r="F103" s="9" t="s">
        <v>87</v>
      </c>
      <c r="G103" t="s">
        <v>125</v>
      </c>
      <c r="H103" s="9" t="s">
        <v>26</v>
      </c>
      <c r="K103">
        <f>Tableau1[[#This Row],[FN2]]+Tableau1[[#This Row],[Front National
 / frontiste]]+Tableau1[[#This Row],[RBM]]</f>
        <v>0</v>
      </c>
      <c r="L103">
        <f>Tableau1[[#This Row],[socialiste]]+Tableau1[[#This Row],[PS2]]+Tableau1[[#This Row],[Parti Socialiste]]</f>
        <v>0</v>
      </c>
    </row>
    <row r="104" spans="2:28" x14ac:dyDescent="0.25">
      <c r="B104" s="3">
        <f t="shared" si="3"/>
        <v>3.1138888888888889</v>
      </c>
      <c r="C104" s="3">
        <v>3.1465277777777776</v>
      </c>
      <c r="D104" s="1">
        <f t="shared" si="2"/>
        <v>3.2638888888888662E-2</v>
      </c>
      <c r="E104" s="9" t="s">
        <v>124</v>
      </c>
      <c r="F104" s="9" t="s">
        <v>26</v>
      </c>
      <c r="G104" t="s">
        <v>74</v>
      </c>
      <c r="H104" s="9" t="s">
        <v>26</v>
      </c>
      <c r="K104">
        <f>Tableau1[[#This Row],[FN2]]+Tableau1[[#This Row],[Front National
 / frontiste]]+Tableau1[[#This Row],[RBM]]</f>
        <v>0</v>
      </c>
      <c r="L104">
        <f>Tableau1[[#This Row],[socialiste]]+Tableau1[[#This Row],[PS2]]+Tableau1[[#This Row],[Parti Socialiste]]</f>
        <v>0</v>
      </c>
    </row>
    <row r="105" spans="2:28" x14ac:dyDescent="0.25">
      <c r="B105" s="3">
        <f t="shared" si="3"/>
        <v>3.1465277777777776</v>
      </c>
      <c r="C105" s="3">
        <v>3.1486111111111108</v>
      </c>
      <c r="D105" s="1">
        <f t="shared" si="2"/>
        <v>2.0833333333332149E-3</v>
      </c>
      <c r="E105" t="s">
        <v>56</v>
      </c>
      <c r="F105" s="9" t="s">
        <v>87</v>
      </c>
      <c r="G105" t="s">
        <v>125</v>
      </c>
      <c r="H105" s="9" t="s">
        <v>26</v>
      </c>
      <c r="K105">
        <f>Tableau1[[#This Row],[FN2]]+Tableau1[[#This Row],[Front National
 / frontiste]]+Tableau1[[#This Row],[RBM]]</f>
        <v>0</v>
      </c>
      <c r="L105">
        <f>Tableau1[[#This Row],[socialiste]]+Tableau1[[#This Row],[PS2]]+Tableau1[[#This Row],[Parti Socialiste]]</f>
        <v>0</v>
      </c>
      <c r="S105">
        <v>1</v>
      </c>
    </row>
    <row r="106" spans="2:28" x14ac:dyDescent="0.25">
      <c r="B106" s="3">
        <f t="shared" si="3"/>
        <v>3.1486111111111108</v>
      </c>
      <c r="C106" s="3">
        <v>3.1666666666666665</v>
      </c>
      <c r="D106" s="1">
        <f t="shared" si="2"/>
        <v>1.8055555555555713E-2</v>
      </c>
      <c r="E106" s="9" t="s">
        <v>124</v>
      </c>
      <c r="F106" s="9" t="s">
        <v>26</v>
      </c>
      <c r="G106" t="s">
        <v>74</v>
      </c>
      <c r="H106" s="9" t="s">
        <v>26</v>
      </c>
      <c r="K106">
        <f>Tableau1[[#This Row],[FN2]]+Tableau1[[#This Row],[Front National
 / frontiste]]+Tableau1[[#This Row],[RBM]]</f>
        <v>0</v>
      </c>
      <c r="L106">
        <f>Tableau1[[#This Row],[socialiste]]+Tableau1[[#This Row],[PS2]]+Tableau1[[#This Row],[Parti Socialiste]]</f>
        <v>0</v>
      </c>
    </row>
    <row r="107" spans="2:28" x14ac:dyDescent="0.25">
      <c r="B107" s="3">
        <f t="shared" si="3"/>
        <v>3.1666666666666665</v>
      </c>
      <c r="C107" s="3">
        <v>3.1736111111111112</v>
      </c>
      <c r="D107" s="1">
        <f t="shared" si="2"/>
        <v>6.9444444444446418E-3</v>
      </c>
      <c r="E107" t="s">
        <v>25</v>
      </c>
      <c r="F107" s="9" t="s">
        <v>87</v>
      </c>
      <c r="G107" t="s">
        <v>126</v>
      </c>
      <c r="K107">
        <f>Tableau1[[#This Row],[FN2]]+Tableau1[[#This Row],[Front National
 / frontiste]]+Tableau1[[#This Row],[RBM]]</f>
        <v>0</v>
      </c>
      <c r="L107">
        <f>Tableau1[[#This Row],[socialiste]]+Tableau1[[#This Row],[PS2]]+Tableau1[[#This Row],[Parti Socialiste]]</f>
        <v>0</v>
      </c>
    </row>
    <row r="108" spans="2:28" x14ac:dyDescent="0.25">
      <c r="B108" s="3">
        <f t="shared" si="3"/>
        <v>3.1736111111111112</v>
      </c>
      <c r="C108" s="3">
        <v>3.2027777777777775</v>
      </c>
      <c r="D108" s="1">
        <f t="shared" si="2"/>
        <v>2.9166666666666341E-2</v>
      </c>
      <c r="E108" s="9" t="s">
        <v>18</v>
      </c>
      <c r="F108" s="9" t="s">
        <v>87</v>
      </c>
      <c r="G108" t="s">
        <v>126</v>
      </c>
      <c r="K108">
        <f>Tableau1[[#This Row],[FN2]]+Tableau1[[#This Row],[Front National
 / frontiste]]+Tableau1[[#This Row],[RBM]]</f>
        <v>3</v>
      </c>
      <c r="L108">
        <f>Tableau1[[#This Row],[socialiste]]+Tableau1[[#This Row],[PS2]]+Tableau1[[#This Row],[Parti Socialiste]]</f>
        <v>2</v>
      </c>
      <c r="M108">
        <v>1</v>
      </c>
      <c r="X108">
        <v>3</v>
      </c>
      <c r="AA108">
        <v>2</v>
      </c>
    </row>
    <row r="109" spans="2:28" x14ac:dyDescent="0.25">
      <c r="B109" s="3">
        <f t="shared" si="3"/>
        <v>3.2027777777777775</v>
      </c>
      <c r="C109" s="3">
        <v>3.2159722222222222</v>
      </c>
      <c r="D109" s="1">
        <f t="shared" si="2"/>
        <v>1.3194444444444731E-2</v>
      </c>
      <c r="E109" t="s">
        <v>101</v>
      </c>
      <c r="F109" s="9" t="s">
        <v>87</v>
      </c>
      <c r="G109" t="s">
        <v>117</v>
      </c>
      <c r="K109">
        <f>Tableau1[[#This Row],[FN2]]+Tableau1[[#This Row],[Front National
 / frontiste]]+Tableau1[[#This Row],[RBM]]</f>
        <v>0</v>
      </c>
      <c r="L109">
        <f>Tableau1[[#This Row],[socialiste]]+Tableau1[[#This Row],[PS2]]+Tableau1[[#This Row],[Parti Socialiste]]</f>
        <v>0</v>
      </c>
      <c r="M109">
        <v>1</v>
      </c>
    </row>
    <row r="110" spans="2:28" x14ac:dyDescent="0.25">
      <c r="B110" s="3">
        <f t="shared" si="3"/>
        <v>3.2159722222222222</v>
      </c>
      <c r="C110" s="3">
        <v>3.2347222222222225</v>
      </c>
      <c r="D110" s="1">
        <f t="shared" si="2"/>
        <v>1.8750000000000266E-2</v>
      </c>
      <c r="E110" s="9" t="s">
        <v>71</v>
      </c>
      <c r="F110" s="9" t="s">
        <v>15</v>
      </c>
      <c r="G110" t="s">
        <v>118</v>
      </c>
      <c r="J110">
        <v>1</v>
      </c>
      <c r="K110">
        <f>Tableau1[[#This Row],[FN2]]+Tableau1[[#This Row],[Front National
 / frontiste]]+Tableau1[[#This Row],[RBM]]</f>
        <v>0</v>
      </c>
      <c r="L110">
        <f>Tableau1[[#This Row],[socialiste]]+Tableau1[[#This Row],[PS2]]+Tableau1[[#This Row],[Parti Socialiste]]</f>
        <v>0</v>
      </c>
      <c r="P110">
        <v>1</v>
      </c>
    </row>
    <row r="111" spans="2:28" x14ac:dyDescent="0.25">
      <c r="B111" s="3">
        <f t="shared" si="3"/>
        <v>3.2347222222222225</v>
      </c>
      <c r="C111" s="3">
        <v>3.2416666666666667</v>
      </c>
      <c r="D111" s="1">
        <f t="shared" si="2"/>
        <v>6.9444444444441977E-3</v>
      </c>
      <c r="E111" t="s">
        <v>101</v>
      </c>
      <c r="F111" s="9" t="s">
        <v>87</v>
      </c>
      <c r="G111" t="s">
        <v>127</v>
      </c>
      <c r="H111" t="s">
        <v>17</v>
      </c>
      <c r="K111">
        <f>Tableau1[[#This Row],[FN2]]+Tableau1[[#This Row],[Front National
 / frontiste]]+Tableau1[[#This Row],[RBM]]</f>
        <v>1</v>
      </c>
      <c r="L111">
        <f>Tableau1[[#This Row],[socialiste]]+Tableau1[[#This Row],[PS2]]+Tableau1[[#This Row],[Parti Socialiste]]</f>
        <v>0</v>
      </c>
      <c r="M111">
        <v>1</v>
      </c>
      <c r="X111">
        <v>1</v>
      </c>
    </row>
    <row r="112" spans="2:28" x14ac:dyDescent="0.25">
      <c r="B112" s="3">
        <f t="shared" si="3"/>
        <v>3.2416666666666667</v>
      </c>
      <c r="C112" s="3">
        <v>3.2833333333333332</v>
      </c>
      <c r="D112" s="1">
        <f t="shared" si="2"/>
        <v>4.1666666666666519E-2</v>
      </c>
      <c r="E112" s="9" t="s">
        <v>128</v>
      </c>
      <c r="F112" s="9" t="s">
        <v>87</v>
      </c>
      <c r="G112" t="s">
        <v>129</v>
      </c>
      <c r="H112" t="s">
        <v>17</v>
      </c>
      <c r="I112">
        <v>1</v>
      </c>
      <c r="J112">
        <v>3</v>
      </c>
      <c r="K112">
        <f>Tableau1[[#This Row],[FN2]]+Tableau1[[#This Row],[Front National
 / frontiste]]+Tableau1[[#This Row],[RBM]]</f>
        <v>3</v>
      </c>
      <c r="L112">
        <f>Tableau1[[#This Row],[socialiste]]+Tableau1[[#This Row],[PS2]]+Tableau1[[#This Row],[Parti Socialiste]]</f>
        <v>2</v>
      </c>
      <c r="M112">
        <v>7</v>
      </c>
      <c r="X112">
        <v>3</v>
      </c>
      <c r="AA112">
        <v>2</v>
      </c>
    </row>
    <row r="113" spans="2:27" x14ac:dyDescent="0.25">
      <c r="B113" s="3">
        <f t="shared" si="3"/>
        <v>3.2833333333333332</v>
      </c>
      <c r="C113" s="3">
        <v>3.2937499999999997</v>
      </c>
      <c r="D113" s="1">
        <f t="shared" si="2"/>
        <v>1.0416666666666519E-2</v>
      </c>
      <c r="E113" t="s">
        <v>56</v>
      </c>
      <c r="F113" s="9" t="s">
        <v>87</v>
      </c>
      <c r="G113" t="s">
        <v>131</v>
      </c>
      <c r="K113">
        <f>Tableau1[[#This Row],[FN2]]+Tableau1[[#This Row],[Front National
 / frontiste]]+Tableau1[[#This Row],[RBM]]</f>
        <v>1</v>
      </c>
      <c r="L113">
        <f>Tableau1[[#This Row],[socialiste]]+Tableau1[[#This Row],[PS2]]+Tableau1[[#This Row],[Parti Socialiste]]</f>
        <v>0</v>
      </c>
      <c r="M113">
        <v>2</v>
      </c>
      <c r="X113">
        <v>1</v>
      </c>
    </row>
    <row r="114" spans="2:27" x14ac:dyDescent="0.25">
      <c r="B114" s="3">
        <f t="shared" si="3"/>
        <v>3.2937499999999997</v>
      </c>
      <c r="C114" s="3">
        <v>3.3152777777777778</v>
      </c>
      <c r="D114" s="1">
        <f t="shared" si="2"/>
        <v>2.1527777777778034E-2</v>
      </c>
      <c r="E114" s="9" t="s">
        <v>133</v>
      </c>
      <c r="F114" s="9" t="s">
        <v>17</v>
      </c>
      <c r="G114" t="s">
        <v>132</v>
      </c>
      <c r="J114">
        <v>1</v>
      </c>
      <c r="K114">
        <f>Tableau1[[#This Row],[FN2]]+Tableau1[[#This Row],[Front National
 / frontiste]]+Tableau1[[#This Row],[RBM]]</f>
        <v>0</v>
      </c>
      <c r="L114">
        <f>Tableau1[[#This Row],[socialiste]]+Tableau1[[#This Row],[PS2]]+Tableau1[[#This Row],[Parti Socialiste]]</f>
        <v>0</v>
      </c>
      <c r="M114">
        <v>1</v>
      </c>
    </row>
    <row r="115" spans="2:27" x14ac:dyDescent="0.25">
      <c r="B115" s="3">
        <f t="shared" si="3"/>
        <v>3.3152777777777778</v>
      </c>
      <c r="C115" s="3">
        <v>3.3229166666666665</v>
      </c>
      <c r="D115" s="1">
        <f t="shared" si="2"/>
        <v>7.6388888888887507E-3</v>
      </c>
      <c r="E115" t="s">
        <v>56</v>
      </c>
      <c r="F115" s="9" t="s">
        <v>87</v>
      </c>
      <c r="G115" t="s">
        <v>131</v>
      </c>
      <c r="H115" t="s">
        <v>24</v>
      </c>
      <c r="K115">
        <f>Tableau1[[#This Row],[FN2]]+Tableau1[[#This Row],[Front National
 / frontiste]]+Tableau1[[#This Row],[RBM]]</f>
        <v>3</v>
      </c>
      <c r="L115">
        <f>Tableau1[[#This Row],[socialiste]]+Tableau1[[#This Row],[PS2]]+Tableau1[[#This Row],[Parti Socialiste]]</f>
        <v>0</v>
      </c>
      <c r="X115">
        <v>3</v>
      </c>
    </row>
    <row r="116" spans="2:27" x14ac:dyDescent="0.25">
      <c r="B116" s="3">
        <f t="shared" si="3"/>
        <v>3.3229166666666665</v>
      </c>
      <c r="C116" s="3">
        <v>3.35</v>
      </c>
      <c r="D116" s="1">
        <f t="shared" si="2"/>
        <v>2.708333333333357E-2</v>
      </c>
      <c r="E116" s="9" t="s">
        <v>133</v>
      </c>
      <c r="F116" s="9" t="s">
        <v>17</v>
      </c>
      <c r="G116" t="s">
        <v>132</v>
      </c>
      <c r="H116" t="s">
        <v>24</v>
      </c>
      <c r="K116">
        <f>Tableau1[[#This Row],[FN2]]+Tableau1[[#This Row],[Front National
 / frontiste]]+Tableau1[[#This Row],[RBM]]</f>
        <v>2</v>
      </c>
      <c r="L116">
        <f>Tableau1[[#This Row],[socialiste]]+Tableau1[[#This Row],[PS2]]+Tableau1[[#This Row],[Parti Socialiste]]</f>
        <v>0</v>
      </c>
      <c r="X116">
        <v>2</v>
      </c>
    </row>
    <row r="117" spans="2:27" x14ac:dyDescent="0.25">
      <c r="B117" s="3">
        <f t="shared" si="3"/>
        <v>3.35</v>
      </c>
      <c r="C117" s="3">
        <v>3.3541666666666665</v>
      </c>
      <c r="D117" s="1">
        <f t="shared" si="2"/>
        <v>4.1666666666664298E-3</v>
      </c>
      <c r="E117" t="s">
        <v>56</v>
      </c>
      <c r="F117" s="9" t="s">
        <v>87</v>
      </c>
      <c r="G117" t="s">
        <v>131</v>
      </c>
      <c r="H117" t="s">
        <v>24</v>
      </c>
      <c r="K117">
        <f>Tableau1[[#This Row],[FN2]]+Tableau1[[#This Row],[Front National
 / frontiste]]+Tableau1[[#This Row],[RBM]]</f>
        <v>1</v>
      </c>
      <c r="L117">
        <f>Tableau1[[#This Row],[socialiste]]+Tableau1[[#This Row],[PS2]]+Tableau1[[#This Row],[Parti Socialiste]]</f>
        <v>0</v>
      </c>
      <c r="X117">
        <v>1</v>
      </c>
    </row>
    <row r="118" spans="2:27" x14ac:dyDescent="0.25">
      <c r="B118" s="3">
        <f t="shared" si="3"/>
        <v>3.3541666666666665</v>
      </c>
      <c r="C118" s="3">
        <v>3.3722222222222222</v>
      </c>
      <c r="D118" s="1">
        <f t="shared" si="2"/>
        <v>1.8055555555555713E-2</v>
      </c>
      <c r="E118" s="9" t="s">
        <v>133</v>
      </c>
      <c r="F118" s="9" t="s">
        <v>17</v>
      </c>
      <c r="G118" t="s">
        <v>132</v>
      </c>
      <c r="K118">
        <f>Tableau1[[#This Row],[FN2]]+Tableau1[[#This Row],[Front National
 / frontiste]]+Tableau1[[#This Row],[RBM]]</f>
        <v>0</v>
      </c>
      <c r="L118">
        <f>Tableau1[[#This Row],[socialiste]]+Tableau1[[#This Row],[PS2]]+Tableau1[[#This Row],[Parti Socialiste]]</f>
        <v>0</v>
      </c>
    </row>
    <row r="119" spans="2:27" x14ac:dyDescent="0.25">
      <c r="B119" s="3">
        <f t="shared" si="3"/>
        <v>3.3722222222222222</v>
      </c>
      <c r="C119" s="3">
        <v>3.3812500000000001</v>
      </c>
      <c r="D119" s="1">
        <f t="shared" si="2"/>
        <v>9.0277777777778567E-3</v>
      </c>
      <c r="E119" t="s">
        <v>101</v>
      </c>
      <c r="F119" s="9" t="s">
        <v>87</v>
      </c>
      <c r="G119" t="s">
        <v>100</v>
      </c>
      <c r="K119">
        <f>Tableau1[[#This Row],[FN2]]+Tableau1[[#This Row],[Front National
 / frontiste]]+Tableau1[[#This Row],[RBM]]</f>
        <v>0</v>
      </c>
      <c r="L119">
        <f>Tableau1[[#This Row],[socialiste]]+Tableau1[[#This Row],[PS2]]+Tableau1[[#This Row],[Parti Socialiste]]</f>
        <v>0</v>
      </c>
    </row>
    <row r="120" spans="2:27" x14ac:dyDescent="0.25">
      <c r="B120" s="3">
        <f t="shared" si="3"/>
        <v>3.3812500000000001</v>
      </c>
      <c r="C120" s="3">
        <v>3.4027777777777781</v>
      </c>
      <c r="D120" s="1">
        <f t="shared" si="2"/>
        <v>2.1527777777778034E-2</v>
      </c>
      <c r="E120" s="9" t="s">
        <v>84</v>
      </c>
      <c r="F120" s="9" t="s">
        <v>15</v>
      </c>
      <c r="G120" t="s">
        <v>104</v>
      </c>
      <c r="J120">
        <v>1</v>
      </c>
      <c r="K120">
        <f>Tableau1[[#This Row],[FN2]]+Tableau1[[#This Row],[Front National
 / frontiste]]+Tableau1[[#This Row],[RBM]]</f>
        <v>0</v>
      </c>
      <c r="L120">
        <f>Tableau1[[#This Row],[socialiste]]+Tableau1[[#This Row],[PS2]]+Tableau1[[#This Row],[Parti Socialiste]]</f>
        <v>0</v>
      </c>
    </row>
    <row r="121" spans="2:27" x14ac:dyDescent="0.25">
      <c r="B121" s="3">
        <f t="shared" ref="B121:B134" si="4">C120</f>
        <v>3.4027777777777781</v>
      </c>
      <c r="C121" s="3">
        <v>3.4097222222222219</v>
      </c>
      <c r="D121" s="1">
        <f t="shared" si="2"/>
        <v>6.9444444444437536E-3</v>
      </c>
      <c r="E121" t="s">
        <v>101</v>
      </c>
      <c r="F121" s="9" t="s">
        <v>87</v>
      </c>
      <c r="G121" t="s">
        <v>100</v>
      </c>
      <c r="K121">
        <f>Tableau1[[#This Row],[FN2]]+Tableau1[[#This Row],[Front National
 / frontiste]]+Tableau1[[#This Row],[RBM]]</f>
        <v>0</v>
      </c>
      <c r="L121">
        <f>Tableau1[[#This Row],[socialiste]]+Tableau1[[#This Row],[PS2]]+Tableau1[[#This Row],[Parti Socialiste]]</f>
        <v>0</v>
      </c>
    </row>
    <row r="122" spans="2:27" x14ac:dyDescent="0.25">
      <c r="B122" s="3">
        <f t="shared" si="4"/>
        <v>3.4097222222222219</v>
      </c>
      <c r="C122" s="3">
        <v>3.4555555555555557</v>
      </c>
      <c r="D122" s="1">
        <f t="shared" si="2"/>
        <v>4.5833333333333837E-2</v>
      </c>
      <c r="E122" s="9" t="s">
        <v>84</v>
      </c>
      <c r="F122" s="9" t="s">
        <v>15</v>
      </c>
      <c r="G122" t="s">
        <v>104</v>
      </c>
      <c r="I122">
        <v>1</v>
      </c>
      <c r="J122">
        <v>1</v>
      </c>
      <c r="K122">
        <f>Tableau1[[#This Row],[FN2]]+Tableau1[[#This Row],[Front National
 / frontiste]]+Tableau1[[#This Row],[RBM]]</f>
        <v>0</v>
      </c>
      <c r="L122">
        <f>Tableau1[[#This Row],[socialiste]]+Tableau1[[#This Row],[PS2]]+Tableau1[[#This Row],[Parti Socialiste]]</f>
        <v>1</v>
      </c>
      <c r="P122">
        <v>1</v>
      </c>
      <c r="Q122">
        <v>1</v>
      </c>
      <c r="AA122">
        <v>1</v>
      </c>
    </row>
    <row r="123" spans="2:27" x14ac:dyDescent="0.25">
      <c r="B123" s="3">
        <f t="shared" si="4"/>
        <v>3.4555555555555557</v>
      </c>
      <c r="C123" s="3">
        <v>3.4652777777777781</v>
      </c>
      <c r="D123" s="1">
        <f t="shared" si="2"/>
        <v>9.7222222222224097E-3</v>
      </c>
      <c r="E123" t="s">
        <v>56</v>
      </c>
      <c r="F123" s="9" t="s">
        <v>87</v>
      </c>
      <c r="G123" t="s">
        <v>134</v>
      </c>
      <c r="I123">
        <v>2</v>
      </c>
      <c r="K123">
        <f>Tableau1[[#This Row],[FN2]]+Tableau1[[#This Row],[Front National
 / frontiste]]+Tableau1[[#This Row],[RBM]]</f>
        <v>1</v>
      </c>
      <c r="L123">
        <f>Tableau1[[#This Row],[socialiste]]+Tableau1[[#This Row],[PS2]]+Tableau1[[#This Row],[Parti Socialiste]]</f>
        <v>1</v>
      </c>
      <c r="M123">
        <v>1</v>
      </c>
      <c r="N123">
        <v>1</v>
      </c>
      <c r="X123">
        <v>1</v>
      </c>
      <c r="AA123">
        <v>1</v>
      </c>
    </row>
    <row r="124" spans="2:27" x14ac:dyDescent="0.25">
      <c r="B124" s="3">
        <f t="shared" si="4"/>
        <v>3.4652777777777781</v>
      </c>
      <c r="C124" s="3">
        <v>3.4868055555555557</v>
      </c>
      <c r="D124" s="1">
        <f t="shared" si="2"/>
        <v>2.152777777777759E-2</v>
      </c>
      <c r="E124" s="9" t="s">
        <v>135</v>
      </c>
      <c r="F124" s="9" t="s">
        <v>39</v>
      </c>
      <c r="G124" t="s">
        <v>136</v>
      </c>
      <c r="K124">
        <f>Tableau1[[#This Row],[FN2]]+Tableau1[[#This Row],[Front National
 / frontiste]]+Tableau1[[#This Row],[RBM]]</f>
        <v>0</v>
      </c>
      <c r="L124">
        <f>Tableau1[[#This Row],[socialiste]]+Tableau1[[#This Row],[PS2]]+Tableau1[[#This Row],[Parti Socialiste]]</f>
        <v>0</v>
      </c>
    </row>
    <row r="125" spans="2:27" x14ac:dyDescent="0.25">
      <c r="B125" s="3">
        <f t="shared" si="4"/>
        <v>3.4868055555555557</v>
      </c>
      <c r="C125" s="3">
        <v>3.4937499999999999</v>
      </c>
      <c r="D125" s="1">
        <f t="shared" si="2"/>
        <v>6.9444444444441977E-3</v>
      </c>
      <c r="E125" t="s">
        <v>56</v>
      </c>
      <c r="F125" s="9" t="s">
        <v>87</v>
      </c>
      <c r="G125" t="s">
        <v>134</v>
      </c>
      <c r="H125" t="s">
        <v>39</v>
      </c>
      <c r="I125">
        <v>2</v>
      </c>
      <c r="K125">
        <f>Tableau1[[#This Row],[FN2]]+Tableau1[[#This Row],[Front National
 / frontiste]]+Tableau1[[#This Row],[RBM]]</f>
        <v>0</v>
      </c>
      <c r="L125">
        <f>Tableau1[[#This Row],[socialiste]]+Tableau1[[#This Row],[PS2]]+Tableau1[[#This Row],[Parti Socialiste]]</f>
        <v>0</v>
      </c>
      <c r="S125">
        <v>1</v>
      </c>
    </row>
    <row r="126" spans="2:27" x14ac:dyDescent="0.25">
      <c r="B126" s="3">
        <f t="shared" si="4"/>
        <v>3.4937499999999999</v>
      </c>
      <c r="C126" s="3">
        <v>3.5104166666666665</v>
      </c>
      <c r="D126" s="1">
        <f t="shared" si="2"/>
        <v>1.6666666666666607E-2</v>
      </c>
      <c r="E126" s="9" t="s">
        <v>135</v>
      </c>
      <c r="F126" s="9" t="s">
        <v>39</v>
      </c>
      <c r="G126" t="s">
        <v>136</v>
      </c>
      <c r="H126" s="9" t="s">
        <v>39</v>
      </c>
      <c r="K126">
        <f>Tableau1[[#This Row],[FN2]]+Tableau1[[#This Row],[Front National
 / frontiste]]+Tableau1[[#This Row],[RBM]]</f>
        <v>0</v>
      </c>
      <c r="L126">
        <f>Tableau1[[#This Row],[socialiste]]+Tableau1[[#This Row],[PS2]]+Tableau1[[#This Row],[Parti Socialiste]]</f>
        <v>0</v>
      </c>
    </row>
    <row r="127" spans="2:27" x14ac:dyDescent="0.25">
      <c r="B127" s="3">
        <f t="shared" si="4"/>
        <v>3.5104166666666665</v>
      </c>
      <c r="C127" s="3">
        <v>3.5215277777777776</v>
      </c>
      <c r="D127" s="1">
        <f t="shared" si="2"/>
        <v>1.1111111111111072E-2</v>
      </c>
      <c r="E127" t="s">
        <v>137</v>
      </c>
      <c r="F127" s="9" t="s">
        <v>87</v>
      </c>
      <c r="G127" t="s">
        <v>138</v>
      </c>
      <c r="K127">
        <f>Tableau1[[#This Row],[FN2]]+Tableau1[[#This Row],[Front National
 / frontiste]]+Tableau1[[#This Row],[RBM]]</f>
        <v>0</v>
      </c>
      <c r="L127">
        <f>Tableau1[[#This Row],[socialiste]]+Tableau1[[#This Row],[PS2]]+Tableau1[[#This Row],[Parti Socialiste]]</f>
        <v>0</v>
      </c>
      <c r="O127">
        <v>1</v>
      </c>
    </row>
    <row r="128" spans="2:27" x14ac:dyDescent="0.25">
      <c r="B128" s="3">
        <f t="shared" si="4"/>
        <v>3.5215277777777776</v>
      </c>
      <c r="C128" s="3">
        <v>3.556944444444444</v>
      </c>
      <c r="D128" s="1">
        <f t="shared" si="2"/>
        <v>3.541666666666643E-2</v>
      </c>
      <c r="E128" s="9" t="s">
        <v>139</v>
      </c>
      <c r="F128" s="9" t="s">
        <v>43</v>
      </c>
      <c r="G128" t="s">
        <v>140</v>
      </c>
      <c r="K128">
        <f>Tableau1[[#This Row],[FN2]]+Tableau1[[#This Row],[Front National
 / frontiste]]+Tableau1[[#This Row],[RBM]]</f>
        <v>0</v>
      </c>
      <c r="L128">
        <f>Tableau1[[#This Row],[socialiste]]+Tableau1[[#This Row],[PS2]]+Tableau1[[#This Row],[Parti Socialiste]]</f>
        <v>0</v>
      </c>
    </row>
    <row r="129" spans="1:28" x14ac:dyDescent="0.25">
      <c r="B129" s="3">
        <f t="shared" si="4"/>
        <v>3.556944444444444</v>
      </c>
      <c r="C129" s="3">
        <v>3.5666666666666664</v>
      </c>
      <c r="D129" s="1">
        <f t="shared" si="2"/>
        <v>9.7222222222224097E-3</v>
      </c>
      <c r="E129" t="s">
        <v>101</v>
      </c>
      <c r="F129" s="9" t="s">
        <v>87</v>
      </c>
      <c r="G129" t="s">
        <v>97</v>
      </c>
      <c r="I129">
        <v>1</v>
      </c>
      <c r="K129">
        <f>Tableau1[[#This Row],[FN2]]+Tableau1[[#This Row],[Front National
 / frontiste]]+Tableau1[[#This Row],[RBM]]</f>
        <v>0</v>
      </c>
      <c r="L129">
        <f>Tableau1[[#This Row],[socialiste]]+Tableau1[[#This Row],[PS2]]+Tableau1[[#This Row],[Parti Socialiste]]</f>
        <v>1</v>
      </c>
      <c r="AA129">
        <v>1</v>
      </c>
    </row>
    <row r="130" spans="1:28" x14ac:dyDescent="0.25">
      <c r="B130" s="3">
        <f t="shared" si="4"/>
        <v>3.5666666666666664</v>
      </c>
      <c r="C130" s="3">
        <v>3.6076388888888888</v>
      </c>
      <c r="D130" s="1">
        <f t="shared" si="2"/>
        <v>4.097222222222241E-2</v>
      </c>
      <c r="E130" s="9" t="s">
        <v>99</v>
      </c>
      <c r="F130" s="9" t="s">
        <v>17</v>
      </c>
      <c r="G130" t="s">
        <v>98</v>
      </c>
      <c r="K130">
        <f>Tableau1[[#This Row],[FN2]]+Tableau1[[#This Row],[Front National
 / frontiste]]+Tableau1[[#This Row],[RBM]]</f>
        <v>0</v>
      </c>
      <c r="L130">
        <f>Tableau1[[#This Row],[socialiste]]+Tableau1[[#This Row],[PS2]]+Tableau1[[#This Row],[Parti Socialiste]]</f>
        <v>0</v>
      </c>
    </row>
    <row r="131" spans="1:28" x14ac:dyDescent="0.25">
      <c r="B131" s="3">
        <f t="shared" si="4"/>
        <v>3.6076388888888888</v>
      </c>
      <c r="C131" s="3">
        <v>3.6145833333333335</v>
      </c>
      <c r="D131" s="1">
        <f t="shared" si="2"/>
        <v>6.9444444444446418E-3</v>
      </c>
      <c r="E131" t="s">
        <v>25</v>
      </c>
      <c r="F131" s="9" t="s">
        <v>87</v>
      </c>
      <c r="G131" t="s">
        <v>141</v>
      </c>
      <c r="K131">
        <f>Tableau1[[#This Row],[FN2]]+Tableau1[[#This Row],[Front National
 / frontiste]]+Tableau1[[#This Row],[RBM]]</f>
        <v>0</v>
      </c>
      <c r="L131">
        <f>Tableau1[[#This Row],[socialiste]]+Tableau1[[#This Row],[PS2]]+Tableau1[[#This Row],[Parti Socialiste]]</f>
        <v>0</v>
      </c>
      <c r="M131">
        <v>1</v>
      </c>
    </row>
    <row r="132" spans="1:28" x14ac:dyDescent="0.25">
      <c r="B132" s="3">
        <f t="shared" si="4"/>
        <v>3.6145833333333335</v>
      </c>
      <c r="C132" s="3">
        <v>3.6527777777777781</v>
      </c>
      <c r="D132" s="1">
        <f t="shared" si="2"/>
        <v>3.8194444444444642E-2</v>
      </c>
      <c r="E132" s="9" t="s">
        <v>18</v>
      </c>
      <c r="F132" s="9" t="s">
        <v>87</v>
      </c>
      <c r="G132" t="s">
        <v>44</v>
      </c>
      <c r="I132">
        <v>1</v>
      </c>
      <c r="K132">
        <f>Tableau1[[#This Row],[FN2]]+Tableau1[[#This Row],[Front National
 / frontiste]]+Tableau1[[#This Row],[RBM]]</f>
        <v>5</v>
      </c>
      <c r="L132">
        <f>Tableau1[[#This Row],[socialiste]]+Tableau1[[#This Row],[PS2]]+Tableau1[[#This Row],[Parti Socialiste]]</f>
        <v>0</v>
      </c>
      <c r="V132">
        <v>1</v>
      </c>
      <c r="W132" s="30">
        <v>2</v>
      </c>
      <c r="X132">
        <v>3</v>
      </c>
    </row>
    <row r="133" spans="1:28" ht="45" x14ac:dyDescent="0.25">
      <c r="A133" s="1">
        <v>0.86805555555555547</v>
      </c>
      <c r="B133" s="3">
        <f t="shared" si="4"/>
        <v>3.6527777777777781</v>
      </c>
      <c r="C133" s="3">
        <v>3.7090277777777776</v>
      </c>
      <c r="D133" s="1">
        <f t="shared" si="2"/>
        <v>5.6249999999999467E-2</v>
      </c>
      <c r="E133" t="s">
        <v>65</v>
      </c>
      <c r="F133" s="9" t="s">
        <v>87</v>
      </c>
      <c r="G133" s="8" t="s">
        <v>142</v>
      </c>
      <c r="I133">
        <v>2</v>
      </c>
      <c r="J133">
        <v>3</v>
      </c>
      <c r="K133">
        <f>Tableau1[[#This Row],[FN2]]+Tableau1[[#This Row],[Front National
 / frontiste]]+Tableau1[[#This Row],[RBM]]</f>
        <v>3</v>
      </c>
      <c r="L133">
        <f>Tableau1[[#This Row],[socialiste]]+Tableau1[[#This Row],[PS2]]+Tableau1[[#This Row],[Parti Socialiste]]</f>
        <v>3</v>
      </c>
      <c r="M133">
        <v>1</v>
      </c>
      <c r="O133">
        <v>1</v>
      </c>
      <c r="X133">
        <v>3</v>
      </c>
      <c r="Z133">
        <v>3</v>
      </c>
    </row>
    <row r="134" spans="1:28" x14ac:dyDescent="0.25">
      <c r="B134" s="3">
        <f t="shared" si="4"/>
        <v>3.7090277777777776</v>
      </c>
      <c r="C134" s="3">
        <v>3.7159722222222222</v>
      </c>
      <c r="D134" s="1">
        <f t="shared" ref="D134:D197" si="5">C134-B134</f>
        <v>6.9444444444446418E-3</v>
      </c>
      <c r="E134" s="9" t="s">
        <v>56</v>
      </c>
      <c r="F134" s="9" t="s">
        <v>87</v>
      </c>
      <c r="G134" t="s">
        <v>134</v>
      </c>
      <c r="K134">
        <f>Tableau1[[#This Row],[FN2]]+Tableau1[[#This Row],[Front National
 / frontiste]]+Tableau1[[#This Row],[RBM]]</f>
        <v>0</v>
      </c>
      <c r="L134">
        <f>Tableau1[[#This Row],[socialiste]]+Tableau1[[#This Row],[PS2]]+Tableau1[[#This Row],[Parti Socialiste]]</f>
        <v>0</v>
      </c>
    </row>
    <row r="135" spans="1:28" x14ac:dyDescent="0.25">
      <c r="B135" s="3">
        <f t="shared" ref="B135:B198" si="6">C134</f>
        <v>3.7159722222222222</v>
      </c>
      <c r="C135" s="3">
        <v>3.7298611111111111</v>
      </c>
      <c r="D135" s="1">
        <f t="shared" si="5"/>
        <v>1.388888888888884E-2</v>
      </c>
      <c r="E135" s="9" t="s">
        <v>135</v>
      </c>
      <c r="F135" s="9" t="s">
        <v>39</v>
      </c>
      <c r="G135" t="s">
        <v>136</v>
      </c>
      <c r="H135" s="9" t="s">
        <v>43</v>
      </c>
      <c r="I135">
        <v>1</v>
      </c>
      <c r="K135">
        <f>Tableau1[[#This Row],[FN2]]+Tableau1[[#This Row],[Front National
 / frontiste]]+Tableau1[[#This Row],[RBM]]</f>
        <v>0</v>
      </c>
      <c r="L135">
        <f>Tableau1[[#This Row],[socialiste]]+Tableau1[[#This Row],[PS2]]+Tableau1[[#This Row],[Parti Socialiste]]</f>
        <v>0</v>
      </c>
      <c r="O135">
        <v>1</v>
      </c>
    </row>
    <row r="136" spans="1:28" x14ac:dyDescent="0.25">
      <c r="B136" s="3">
        <f t="shared" si="6"/>
        <v>3.7298611111111111</v>
      </c>
      <c r="C136" s="3">
        <v>3.7402777777777776</v>
      </c>
      <c r="D136" s="1">
        <f t="shared" si="5"/>
        <v>1.0416666666666519E-2</v>
      </c>
      <c r="E136" s="9" t="s">
        <v>56</v>
      </c>
      <c r="F136" s="9" t="s">
        <v>87</v>
      </c>
      <c r="G136" t="s">
        <v>143</v>
      </c>
      <c r="K136">
        <f>Tableau1[[#This Row],[FN2]]+Tableau1[[#This Row],[Front National
 / frontiste]]+Tableau1[[#This Row],[RBM]]</f>
        <v>0</v>
      </c>
      <c r="L136">
        <f>Tableau1[[#This Row],[socialiste]]+Tableau1[[#This Row],[PS2]]+Tableau1[[#This Row],[Parti Socialiste]]</f>
        <v>0</v>
      </c>
    </row>
    <row r="137" spans="1:28" x14ac:dyDescent="0.25">
      <c r="B137" s="3">
        <f t="shared" si="6"/>
        <v>3.7402777777777776</v>
      </c>
      <c r="C137" s="3">
        <v>3.8361111111111108</v>
      </c>
      <c r="D137" s="1">
        <f t="shared" si="5"/>
        <v>9.5833333333333215E-2</v>
      </c>
      <c r="E137" s="9" t="s">
        <v>144</v>
      </c>
      <c r="F137" s="9" t="s">
        <v>15</v>
      </c>
      <c r="G137" t="s">
        <v>145</v>
      </c>
      <c r="I137">
        <v>3</v>
      </c>
      <c r="J137">
        <v>8</v>
      </c>
      <c r="K137">
        <f>Tableau1[[#This Row],[FN2]]+Tableau1[[#This Row],[Front National
 / frontiste]]+Tableau1[[#This Row],[RBM]]</f>
        <v>5</v>
      </c>
      <c r="L137">
        <f>Tableau1[[#This Row],[socialiste]]+Tableau1[[#This Row],[PS2]]+Tableau1[[#This Row],[Parti Socialiste]]</f>
        <v>1</v>
      </c>
      <c r="M137">
        <v>1</v>
      </c>
      <c r="S137">
        <v>1</v>
      </c>
      <c r="X137">
        <v>5</v>
      </c>
      <c r="AB137">
        <v>1</v>
      </c>
    </row>
    <row r="138" spans="1:28" x14ac:dyDescent="0.25">
      <c r="B138" s="3">
        <f t="shared" si="6"/>
        <v>3.8361111111111108</v>
      </c>
      <c r="C138" s="3">
        <v>3.8416666666666668</v>
      </c>
      <c r="D138" s="1">
        <f t="shared" si="5"/>
        <v>5.5555555555559799E-3</v>
      </c>
      <c r="E138" s="9" t="s">
        <v>101</v>
      </c>
      <c r="F138" s="9" t="s">
        <v>17</v>
      </c>
      <c r="G138" t="s">
        <v>146</v>
      </c>
      <c r="H138" s="9" t="s">
        <v>24</v>
      </c>
      <c r="K138">
        <f>Tableau1[[#This Row],[FN2]]+Tableau1[[#This Row],[Front National
 / frontiste]]+Tableau1[[#This Row],[RBM]]</f>
        <v>1</v>
      </c>
      <c r="L138">
        <f>Tableau1[[#This Row],[socialiste]]+Tableau1[[#This Row],[PS2]]+Tableau1[[#This Row],[Parti Socialiste]]</f>
        <v>0</v>
      </c>
      <c r="M138">
        <v>1</v>
      </c>
      <c r="X138">
        <v>1</v>
      </c>
    </row>
    <row r="139" spans="1:28" x14ac:dyDescent="0.25">
      <c r="B139" s="3">
        <f t="shared" si="6"/>
        <v>3.8416666666666668</v>
      </c>
      <c r="C139" s="3">
        <v>3.8555555555555556</v>
      </c>
      <c r="D139" s="1">
        <f t="shared" si="5"/>
        <v>1.388888888888884E-2</v>
      </c>
      <c r="E139" s="9" t="s">
        <v>144</v>
      </c>
      <c r="F139" s="9" t="s">
        <v>15</v>
      </c>
      <c r="G139" t="s">
        <v>145</v>
      </c>
      <c r="H139" s="9" t="s">
        <v>24</v>
      </c>
      <c r="K139">
        <f>Tableau1[[#This Row],[FN2]]+Tableau1[[#This Row],[Front National
 / frontiste]]+Tableau1[[#This Row],[RBM]]</f>
        <v>2</v>
      </c>
      <c r="L139">
        <f>Tableau1[[#This Row],[socialiste]]+Tableau1[[#This Row],[PS2]]+Tableau1[[#This Row],[Parti Socialiste]]</f>
        <v>2</v>
      </c>
      <c r="M139">
        <v>1</v>
      </c>
      <c r="X139">
        <v>2</v>
      </c>
      <c r="AB139">
        <v>2</v>
      </c>
    </row>
    <row r="140" spans="1:28" x14ac:dyDescent="0.25">
      <c r="B140" s="3">
        <f t="shared" si="6"/>
        <v>3.8555555555555556</v>
      </c>
      <c r="C140" s="3">
        <v>3.8666666666666667</v>
      </c>
      <c r="D140" s="1">
        <f t="shared" si="5"/>
        <v>1.1111111111111072E-2</v>
      </c>
      <c r="E140" s="9" t="s">
        <v>101</v>
      </c>
      <c r="F140" s="9" t="s">
        <v>87</v>
      </c>
      <c r="G140" t="s">
        <v>100</v>
      </c>
      <c r="H140" s="9" t="s">
        <v>24</v>
      </c>
      <c r="K140">
        <f>Tableau1[[#This Row],[FN2]]+Tableau1[[#This Row],[Front National
 / frontiste]]+Tableau1[[#This Row],[RBM]]</f>
        <v>1</v>
      </c>
      <c r="L140">
        <f>Tableau1[[#This Row],[socialiste]]+Tableau1[[#This Row],[PS2]]+Tableau1[[#This Row],[Parti Socialiste]]</f>
        <v>0</v>
      </c>
      <c r="X140">
        <v>1</v>
      </c>
    </row>
    <row r="141" spans="1:28" x14ac:dyDescent="0.25">
      <c r="B141" s="3">
        <f t="shared" si="6"/>
        <v>3.8666666666666667</v>
      </c>
      <c r="C141" s="3">
        <v>3.9222222222222225</v>
      </c>
      <c r="D141" s="1">
        <f t="shared" si="5"/>
        <v>5.5555555555555802E-2</v>
      </c>
      <c r="E141" s="9" t="s">
        <v>84</v>
      </c>
      <c r="F141" s="9" t="s">
        <v>15</v>
      </c>
      <c r="G141" t="s">
        <v>104</v>
      </c>
      <c r="H141" s="9"/>
      <c r="K141">
        <f>Tableau1[[#This Row],[FN2]]+Tableau1[[#This Row],[Front National
 / frontiste]]+Tableau1[[#This Row],[RBM]]</f>
        <v>1</v>
      </c>
      <c r="L141">
        <f>Tableau1[[#This Row],[socialiste]]+Tableau1[[#This Row],[PS2]]+Tableau1[[#This Row],[Parti Socialiste]]</f>
        <v>0</v>
      </c>
      <c r="M141">
        <v>2</v>
      </c>
      <c r="X141">
        <v>1</v>
      </c>
    </row>
    <row r="142" spans="1:28" x14ac:dyDescent="0.25">
      <c r="B142" s="3">
        <f t="shared" si="6"/>
        <v>3.9222222222222225</v>
      </c>
      <c r="C142" s="3">
        <v>3.9298611111111108</v>
      </c>
      <c r="D142" s="1">
        <f t="shared" si="5"/>
        <v>7.6388888888883066E-3</v>
      </c>
      <c r="E142" s="9" t="s">
        <v>99</v>
      </c>
      <c r="F142" s="9" t="s">
        <v>17</v>
      </c>
      <c r="G142" t="s">
        <v>98</v>
      </c>
      <c r="K142">
        <f>Tableau1[[#This Row],[FN2]]+Tableau1[[#This Row],[Front National
 / frontiste]]+Tableau1[[#This Row],[RBM]]</f>
        <v>0</v>
      </c>
      <c r="L142">
        <f>Tableau1[[#This Row],[socialiste]]+Tableau1[[#This Row],[PS2]]+Tableau1[[#This Row],[Parti Socialiste]]</f>
        <v>0</v>
      </c>
    </row>
    <row r="143" spans="1:28" x14ac:dyDescent="0.25">
      <c r="B143" s="3">
        <f t="shared" si="6"/>
        <v>3.9298611111111108</v>
      </c>
      <c r="C143" s="3">
        <v>3.9458333333333333</v>
      </c>
      <c r="D143" s="1">
        <f t="shared" si="5"/>
        <v>1.5972222222222499E-2</v>
      </c>
      <c r="E143" s="9" t="s">
        <v>84</v>
      </c>
      <c r="F143" s="9" t="s">
        <v>15</v>
      </c>
      <c r="G143" t="s">
        <v>104</v>
      </c>
      <c r="K143">
        <f>Tableau1[[#This Row],[FN2]]+Tableau1[[#This Row],[Front National
 / frontiste]]+Tableau1[[#This Row],[RBM]]</f>
        <v>0</v>
      </c>
      <c r="L143">
        <f>Tableau1[[#This Row],[socialiste]]+Tableau1[[#This Row],[PS2]]+Tableau1[[#This Row],[Parti Socialiste]]</f>
        <v>0</v>
      </c>
    </row>
    <row r="144" spans="1:28" x14ac:dyDescent="0.25">
      <c r="B144" s="3">
        <f t="shared" si="6"/>
        <v>3.9458333333333333</v>
      </c>
      <c r="C144" s="3">
        <v>3.9840277777777775</v>
      </c>
      <c r="D144" s="1">
        <f t="shared" si="5"/>
        <v>3.8194444444444198E-2</v>
      </c>
      <c r="E144" s="9" t="s">
        <v>65</v>
      </c>
      <c r="F144" s="9" t="s">
        <v>87</v>
      </c>
      <c r="G144" t="s">
        <v>147</v>
      </c>
      <c r="I144">
        <v>1</v>
      </c>
      <c r="K144">
        <f>Tableau1[[#This Row],[FN2]]+Tableau1[[#This Row],[Front National
 / frontiste]]+Tableau1[[#This Row],[RBM]]</f>
        <v>2</v>
      </c>
      <c r="L144">
        <f>Tableau1[[#This Row],[socialiste]]+Tableau1[[#This Row],[PS2]]+Tableau1[[#This Row],[Parti Socialiste]]</f>
        <v>3</v>
      </c>
      <c r="M144">
        <v>1</v>
      </c>
      <c r="X144">
        <v>2</v>
      </c>
      <c r="Z144">
        <v>3</v>
      </c>
    </row>
    <row r="145" spans="2:28" x14ac:dyDescent="0.25">
      <c r="B145" s="3">
        <f t="shared" si="6"/>
        <v>3.9840277777777775</v>
      </c>
      <c r="C145" s="3">
        <v>3.994444444444444</v>
      </c>
      <c r="D145" s="1">
        <f t="shared" si="5"/>
        <v>1.0416666666666519E-2</v>
      </c>
      <c r="E145" s="9" t="s">
        <v>56</v>
      </c>
      <c r="F145" s="9" t="s">
        <v>87</v>
      </c>
      <c r="G145" t="s">
        <v>148</v>
      </c>
      <c r="K145">
        <f>Tableau1[[#This Row],[FN2]]+Tableau1[[#This Row],[Front National
 / frontiste]]+Tableau1[[#This Row],[RBM]]</f>
        <v>1</v>
      </c>
      <c r="L145">
        <f>Tableau1[[#This Row],[socialiste]]+Tableau1[[#This Row],[PS2]]+Tableau1[[#This Row],[Parti Socialiste]]</f>
        <v>0</v>
      </c>
      <c r="X145">
        <v>1</v>
      </c>
    </row>
    <row r="146" spans="2:28" x14ac:dyDescent="0.25">
      <c r="B146" s="3">
        <f t="shared" si="6"/>
        <v>3.994444444444444</v>
      </c>
      <c r="C146" s="3">
        <v>4.0090277777777779</v>
      </c>
      <c r="D146" s="1">
        <f t="shared" si="5"/>
        <v>1.4583333333333837E-2</v>
      </c>
      <c r="E146" s="9" t="s">
        <v>149</v>
      </c>
      <c r="F146" s="9" t="s">
        <v>24</v>
      </c>
      <c r="G146" t="s">
        <v>150</v>
      </c>
      <c r="I146">
        <v>1</v>
      </c>
      <c r="J146">
        <v>1</v>
      </c>
      <c r="K146">
        <f>Tableau1[[#This Row],[FN2]]+Tableau1[[#This Row],[Front National
 / frontiste]]+Tableau1[[#This Row],[RBM]]</f>
        <v>0</v>
      </c>
      <c r="L146">
        <f>Tableau1[[#This Row],[socialiste]]+Tableau1[[#This Row],[PS2]]+Tableau1[[#This Row],[Parti Socialiste]]</f>
        <v>0</v>
      </c>
    </row>
    <row r="147" spans="2:28" x14ac:dyDescent="0.25">
      <c r="B147" s="3">
        <f t="shared" si="6"/>
        <v>4.0090277777777779</v>
      </c>
      <c r="C147" s="3">
        <v>4.0118055555555552</v>
      </c>
      <c r="D147" s="1">
        <f t="shared" si="5"/>
        <v>2.7777777777773238E-3</v>
      </c>
      <c r="E147" s="9" t="s">
        <v>56</v>
      </c>
      <c r="F147" s="9" t="s">
        <v>87</v>
      </c>
      <c r="G147" t="s">
        <v>148</v>
      </c>
      <c r="K147">
        <f>Tableau1[[#This Row],[FN2]]+Tableau1[[#This Row],[Front National
 / frontiste]]+Tableau1[[#This Row],[RBM]]</f>
        <v>1</v>
      </c>
      <c r="L147">
        <f>Tableau1[[#This Row],[socialiste]]+Tableau1[[#This Row],[PS2]]+Tableau1[[#This Row],[Parti Socialiste]]</f>
        <v>0</v>
      </c>
      <c r="M147">
        <v>1</v>
      </c>
      <c r="W147" s="30">
        <v>1</v>
      </c>
    </row>
    <row r="148" spans="2:28" x14ac:dyDescent="0.25">
      <c r="B148" s="3">
        <f t="shared" si="6"/>
        <v>4.0118055555555552</v>
      </c>
      <c r="C148" s="3">
        <v>4.0277777777777777</v>
      </c>
      <c r="D148" s="1">
        <f t="shared" si="5"/>
        <v>1.5972222222222499E-2</v>
      </c>
      <c r="E148" s="9" t="s">
        <v>149</v>
      </c>
      <c r="F148" s="9" t="s">
        <v>24</v>
      </c>
      <c r="G148" t="s">
        <v>150</v>
      </c>
      <c r="K148">
        <f>Tableau1[[#This Row],[FN2]]+Tableau1[[#This Row],[Front National
 / frontiste]]+Tableau1[[#This Row],[RBM]]</f>
        <v>2</v>
      </c>
      <c r="L148">
        <f>Tableau1[[#This Row],[socialiste]]+Tableau1[[#This Row],[PS2]]+Tableau1[[#This Row],[Parti Socialiste]]</f>
        <v>1</v>
      </c>
      <c r="N148">
        <v>1</v>
      </c>
      <c r="O148">
        <v>1</v>
      </c>
      <c r="P148">
        <v>1</v>
      </c>
      <c r="U148">
        <v>1</v>
      </c>
      <c r="X148">
        <v>2</v>
      </c>
      <c r="AB148">
        <v>1</v>
      </c>
    </row>
    <row r="149" spans="2:28" x14ac:dyDescent="0.25">
      <c r="B149" s="3">
        <f t="shared" si="6"/>
        <v>4.0277777777777777</v>
      </c>
      <c r="C149" s="3">
        <v>4.052083333333333</v>
      </c>
      <c r="D149" s="1">
        <f t="shared" si="5"/>
        <v>2.4305555555555358E-2</v>
      </c>
      <c r="E149" s="9" t="s">
        <v>18</v>
      </c>
      <c r="F149" s="9" t="s">
        <v>87</v>
      </c>
      <c r="G149" t="s">
        <v>151</v>
      </c>
      <c r="K149">
        <f>Tableau1[[#This Row],[FN2]]+Tableau1[[#This Row],[Front National
 / frontiste]]+Tableau1[[#This Row],[RBM]]</f>
        <v>2</v>
      </c>
      <c r="L149">
        <f>Tableau1[[#This Row],[socialiste]]+Tableau1[[#This Row],[PS2]]+Tableau1[[#This Row],[Parti Socialiste]]</f>
        <v>0</v>
      </c>
      <c r="X149">
        <v>2</v>
      </c>
    </row>
    <row r="150" spans="2:28" x14ac:dyDescent="0.25">
      <c r="B150" s="3">
        <f t="shared" si="6"/>
        <v>4.052083333333333</v>
      </c>
      <c r="C150" s="3">
        <v>4.0555555555555554</v>
      </c>
      <c r="D150" s="1">
        <f t="shared" si="5"/>
        <v>3.4722222222223209E-3</v>
      </c>
      <c r="E150" s="9" t="s">
        <v>101</v>
      </c>
      <c r="F150" s="9" t="s">
        <v>87</v>
      </c>
      <c r="G150" t="s">
        <v>148</v>
      </c>
      <c r="K150">
        <f>Tableau1[[#This Row],[FN2]]+Tableau1[[#This Row],[Front National
 / frontiste]]+Tableau1[[#This Row],[RBM]]</f>
        <v>0</v>
      </c>
      <c r="L150">
        <f>Tableau1[[#This Row],[socialiste]]+Tableau1[[#This Row],[PS2]]+Tableau1[[#This Row],[Parti Socialiste]]</f>
        <v>0</v>
      </c>
    </row>
    <row r="151" spans="2:28" x14ac:dyDescent="0.25">
      <c r="B151" s="3">
        <f t="shared" si="6"/>
        <v>4.0555555555555554</v>
      </c>
      <c r="C151" s="3">
        <v>4.0965277777777773</v>
      </c>
      <c r="D151" s="1">
        <f t="shared" si="5"/>
        <v>4.0972222222221966E-2</v>
      </c>
      <c r="E151" s="9" t="s">
        <v>149</v>
      </c>
      <c r="F151" s="9" t="s">
        <v>24</v>
      </c>
      <c r="G151" t="s">
        <v>150</v>
      </c>
      <c r="K151">
        <f>Tableau1[[#This Row],[FN2]]+Tableau1[[#This Row],[Front National
 / frontiste]]+Tableau1[[#This Row],[RBM]]</f>
        <v>0</v>
      </c>
      <c r="L151">
        <f>Tableau1[[#This Row],[socialiste]]+Tableau1[[#This Row],[PS2]]+Tableau1[[#This Row],[Parti Socialiste]]</f>
        <v>3</v>
      </c>
      <c r="M151">
        <v>3</v>
      </c>
      <c r="AA151">
        <v>3</v>
      </c>
    </row>
    <row r="152" spans="2:28" x14ac:dyDescent="0.25">
      <c r="B152" s="3">
        <f t="shared" si="6"/>
        <v>4.0965277777777773</v>
      </c>
      <c r="C152" s="3">
        <v>4.0993055555555555</v>
      </c>
      <c r="D152" s="1">
        <f t="shared" si="5"/>
        <v>2.777777777778212E-3</v>
      </c>
      <c r="E152" s="9" t="s">
        <v>101</v>
      </c>
      <c r="F152" s="9" t="s">
        <v>87</v>
      </c>
      <c r="G152" t="s">
        <v>148</v>
      </c>
      <c r="K152">
        <f>Tableau1[[#This Row],[FN2]]+Tableau1[[#This Row],[Front National
 / frontiste]]+Tableau1[[#This Row],[RBM]]</f>
        <v>0</v>
      </c>
      <c r="L152">
        <f>Tableau1[[#This Row],[socialiste]]+Tableau1[[#This Row],[PS2]]+Tableau1[[#This Row],[Parti Socialiste]]</f>
        <v>0</v>
      </c>
    </row>
    <row r="153" spans="2:28" x14ac:dyDescent="0.25">
      <c r="B153" s="3">
        <f t="shared" si="6"/>
        <v>4.0993055555555555</v>
      </c>
      <c r="C153" s="3">
        <v>4.1097222222222225</v>
      </c>
      <c r="D153" s="1">
        <f t="shared" si="5"/>
        <v>1.0416666666666963E-2</v>
      </c>
      <c r="E153" s="9" t="s">
        <v>149</v>
      </c>
      <c r="F153" s="9" t="s">
        <v>24</v>
      </c>
      <c r="G153" t="s">
        <v>150</v>
      </c>
      <c r="K153">
        <f>Tableau1[[#This Row],[FN2]]+Tableau1[[#This Row],[Front National
 / frontiste]]+Tableau1[[#This Row],[RBM]]</f>
        <v>0</v>
      </c>
      <c r="L153">
        <f>Tableau1[[#This Row],[socialiste]]+Tableau1[[#This Row],[PS2]]+Tableau1[[#This Row],[Parti Socialiste]]</f>
        <v>0</v>
      </c>
    </row>
    <row r="154" spans="2:28" x14ac:dyDescent="0.25">
      <c r="B154" s="3">
        <f t="shared" si="6"/>
        <v>4.1097222222222225</v>
      </c>
      <c r="C154" s="3">
        <v>4.1215277777777777</v>
      </c>
      <c r="D154" s="1">
        <f t="shared" si="5"/>
        <v>1.1805555555555181E-2</v>
      </c>
      <c r="E154" s="9" t="s">
        <v>101</v>
      </c>
      <c r="F154" s="9" t="s">
        <v>87</v>
      </c>
      <c r="G154" t="s">
        <v>148</v>
      </c>
      <c r="I154">
        <v>1</v>
      </c>
      <c r="K154">
        <f>Tableau1[[#This Row],[FN2]]+Tableau1[[#This Row],[Front National
 / frontiste]]+Tableau1[[#This Row],[RBM]]</f>
        <v>0</v>
      </c>
      <c r="L154">
        <f>Tableau1[[#This Row],[socialiste]]+Tableau1[[#This Row],[PS2]]+Tableau1[[#This Row],[Parti Socialiste]]</f>
        <v>0</v>
      </c>
    </row>
    <row r="155" spans="2:28" x14ac:dyDescent="0.25">
      <c r="B155" s="3">
        <f t="shared" si="6"/>
        <v>4.1215277777777777</v>
      </c>
      <c r="C155" s="3">
        <v>4.145833333333333</v>
      </c>
      <c r="D155" s="1">
        <f t="shared" si="5"/>
        <v>2.4305555555555358E-2</v>
      </c>
      <c r="E155" s="9" t="s">
        <v>149</v>
      </c>
      <c r="F155" s="9" t="s">
        <v>24</v>
      </c>
      <c r="G155" t="s">
        <v>150</v>
      </c>
      <c r="I155">
        <v>2</v>
      </c>
      <c r="J155">
        <v>1</v>
      </c>
      <c r="K155">
        <f>Tableau1[[#This Row],[FN2]]+Tableau1[[#This Row],[Front National
 / frontiste]]+Tableau1[[#This Row],[RBM]]</f>
        <v>0</v>
      </c>
      <c r="L155">
        <f>Tableau1[[#This Row],[socialiste]]+Tableau1[[#This Row],[PS2]]+Tableau1[[#This Row],[Parti Socialiste]]</f>
        <v>1</v>
      </c>
      <c r="AA155">
        <v>1</v>
      </c>
    </row>
    <row r="156" spans="2:28" x14ac:dyDescent="0.25">
      <c r="B156" s="3">
        <f t="shared" si="6"/>
        <v>4.145833333333333</v>
      </c>
      <c r="C156" s="3">
        <v>4.1590277777777773</v>
      </c>
      <c r="D156" s="1">
        <f t="shared" si="5"/>
        <v>1.3194444444444287E-2</v>
      </c>
      <c r="E156" s="9" t="s">
        <v>101</v>
      </c>
      <c r="F156" s="9" t="s">
        <v>87</v>
      </c>
      <c r="G156" t="s">
        <v>148</v>
      </c>
      <c r="K156">
        <f>Tableau1[[#This Row],[FN2]]+Tableau1[[#This Row],[Front National
 / frontiste]]+Tableau1[[#This Row],[RBM]]</f>
        <v>0</v>
      </c>
      <c r="L156">
        <f>Tableau1[[#This Row],[socialiste]]+Tableau1[[#This Row],[PS2]]+Tableau1[[#This Row],[Parti Socialiste]]</f>
        <v>1</v>
      </c>
      <c r="M156">
        <v>1</v>
      </c>
      <c r="AA156">
        <v>1</v>
      </c>
    </row>
    <row r="157" spans="2:28" x14ac:dyDescent="0.25">
      <c r="B157" s="3">
        <f t="shared" si="6"/>
        <v>4.1590277777777773</v>
      </c>
      <c r="C157" s="3">
        <v>4.1805555555555554</v>
      </c>
      <c r="D157" s="1">
        <f t="shared" si="5"/>
        <v>2.1527777777778034E-2</v>
      </c>
      <c r="E157" s="9" t="s">
        <v>149</v>
      </c>
      <c r="F157" s="9" t="s">
        <v>24</v>
      </c>
      <c r="G157" t="s">
        <v>150</v>
      </c>
      <c r="K157">
        <f>Tableau1[[#This Row],[FN2]]+Tableau1[[#This Row],[Front National
 / frontiste]]+Tableau1[[#This Row],[RBM]]</f>
        <v>0</v>
      </c>
      <c r="L157">
        <f>Tableau1[[#This Row],[socialiste]]+Tableau1[[#This Row],[PS2]]+Tableau1[[#This Row],[Parti Socialiste]]</f>
        <v>0</v>
      </c>
    </row>
    <row r="158" spans="2:28" x14ac:dyDescent="0.25">
      <c r="B158" s="3">
        <f t="shared" si="6"/>
        <v>4.1805555555555554</v>
      </c>
      <c r="C158" s="3">
        <v>4.1895833333333332</v>
      </c>
      <c r="D158" s="1">
        <f t="shared" si="5"/>
        <v>9.0277777777778567E-3</v>
      </c>
      <c r="E158" s="9" t="s">
        <v>56</v>
      </c>
      <c r="F158" s="9" t="s">
        <v>87</v>
      </c>
      <c r="G158" t="s">
        <v>100</v>
      </c>
      <c r="K158">
        <f>Tableau1[[#This Row],[FN2]]+Tableau1[[#This Row],[Front National
 / frontiste]]+Tableau1[[#This Row],[RBM]]</f>
        <v>1</v>
      </c>
      <c r="L158">
        <f>Tableau1[[#This Row],[socialiste]]+Tableau1[[#This Row],[PS2]]+Tableau1[[#This Row],[Parti Socialiste]]</f>
        <v>0</v>
      </c>
      <c r="S158">
        <v>1</v>
      </c>
      <c r="X158">
        <v>1</v>
      </c>
    </row>
    <row r="159" spans="2:28" x14ac:dyDescent="0.25">
      <c r="B159" s="3">
        <f>C158</f>
        <v>4.1895833333333332</v>
      </c>
      <c r="C159" s="3">
        <v>4.2159722222222227</v>
      </c>
      <c r="D159" s="1">
        <f t="shared" si="5"/>
        <v>2.6388888888889461E-2</v>
      </c>
      <c r="E159" s="20" t="s">
        <v>84</v>
      </c>
      <c r="F159" s="20" t="s">
        <v>15</v>
      </c>
      <c r="G159" t="s">
        <v>104</v>
      </c>
      <c r="K159">
        <f>Tableau1[[#This Row],[FN2]]+Tableau1[[#This Row],[Front National
 / frontiste]]+Tableau1[[#This Row],[RBM]]</f>
        <v>0</v>
      </c>
      <c r="L159">
        <f>Tableau1[[#This Row],[socialiste]]+Tableau1[[#This Row],[PS2]]+Tableau1[[#This Row],[Parti Socialiste]]</f>
        <v>0</v>
      </c>
    </row>
    <row r="160" spans="2:28" x14ac:dyDescent="0.25">
      <c r="B160" s="3">
        <f t="shared" si="6"/>
        <v>4.2159722222222227</v>
      </c>
      <c r="C160" s="3">
        <v>4.2340277777777775</v>
      </c>
      <c r="D160" s="1">
        <f t="shared" si="5"/>
        <v>1.8055555555554825E-2</v>
      </c>
      <c r="E160" s="20" t="s">
        <v>149</v>
      </c>
      <c r="F160" s="20" t="s">
        <v>24</v>
      </c>
      <c r="G160" s="19" t="s">
        <v>150</v>
      </c>
      <c r="K160">
        <f>Tableau1[[#This Row],[FN2]]+Tableau1[[#This Row],[Front National
 / frontiste]]+Tableau1[[#This Row],[RBM]]</f>
        <v>0</v>
      </c>
      <c r="L160">
        <f>Tableau1[[#This Row],[socialiste]]+Tableau1[[#This Row],[PS2]]+Tableau1[[#This Row],[Parti Socialiste]]</f>
        <v>0</v>
      </c>
    </row>
    <row r="161" spans="2:27" x14ac:dyDescent="0.25">
      <c r="B161" s="3">
        <f t="shared" si="6"/>
        <v>4.2340277777777775</v>
      </c>
      <c r="C161" s="3">
        <v>4.239583333333333</v>
      </c>
      <c r="D161" s="1">
        <f t="shared" si="5"/>
        <v>5.5555555555555358E-3</v>
      </c>
      <c r="E161" s="20" t="s">
        <v>84</v>
      </c>
      <c r="F161" s="20" t="s">
        <v>15</v>
      </c>
      <c r="G161" t="s">
        <v>104</v>
      </c>
      <c r="H161" t="s">
        <v>24</v>
      </c>
      <c r="K161">
        <f>Tableau1[[#This Row],[FN2]]+Tableau1[[#This Row],[Front National
 / frontiste]]+Tableau1[[#This Row],[RBM]]</f>
        <v>1</v>
      </c>
      <c r="L161">
        <f>Tableau1[[#This Row],[socialiste]]+Tableau1[[#This Row],[PS2]]+Tableau1[[#This Row],[Parti Socialiste]]</f>
        <v>0</v>
      </c>
      <c r="X161">
        <v>1</v>
      </c>
    </row>
    <row r="162" spans="2:27" x14ac:dyDescent="0.25">
      <c r="B162" s="3">
        <f t="shared" si="6"/>
        <v>4.239583333333333</v>
      </c>
      <c r="C162" s="3">
        <v>4.2729166666666663</v>
      </c>
      <c r="D162" s="1">
        <f t="shared" si="5"/>
        <v>3.3333333333333215E-2</v>
      </c>
      <c r="E162" s="20" t="s">
        <v>149</v>
      </c>
      <c r="F162" s="20" t="s">
        <v>24</v>
      </c>
      <c r="G162" s="19" t="s">
        <v>150</v>
      </c>
      <c r="K162">
        <f>Tableau1[[#This Row],[FN2]]+Tableau1[[#This Row],[Front National
 / frontiste]]+Tableau1[[#This Row],[RBM]]</f>
        <v>0</v>
      </c>
      <c r="L162">
        <f>Tableau1[[#This Row],[socialiste]]+Tableau1[[#This Row],[PS2]]+Tableau1[[#This Row],[Parti Socialiste]]</f>
        <v>2</v>
      </c>
      <c r="Z162">
        <v>2</v>
      </c>
    </row>
    <row r="163" spans="2:27" x14ac:dyDescent="0.25">
      <c r="B163" s="3">
        <f t="shared" si="6"/>
        <v>4.2729166666666663</v>
      </c>
      <c r="C163" s="3">
        <v>4.2756944444444445</v>
      </c>
      <c r="D163" s="1">
        <f t="shared" si="5"/>
        <v>2.777777777778212E-3</v>
      </c>
      <c r="E163" s="20" t="s">
        <v>56</v>
      </c>
      <c r="F163" s="20" t="s">
        <v>87</v>
      </c>
      <c r="G163" s="27" t="s">
        <v>159</v>
      </c>
      <c r="K163">
        <f>Tableau1[[#This Row],[FN2]]+Tableau1[[#This Row],[Front National
 / frontiste]]+Tableau1[[#This Row],[RBM]]</f>
        <v>0</v>
      </c>
      <c r="L163">
        <f>Tableau1[[#This Row],[socialiste]]+Tableau1[[#This Row],[PS2]]+Tableau1[[#This Row],[Parti Socialiste]]</f>
        <v>0</v>
      </c>
    </row>
    <row r="164" spans="2:27" x14ac:dyDescent="0.25">
      <c r="B164" s="3">
        <f t="shared" si="6"/>
        <v>4.2756944444444445</v>
      </c>
      <c r="C164" s="3">
        <v>4.3972222222222221</v>
      </c>
      <c r="D164" s="1">
        <f t="shared" si="5"/>
        <v>0.12152777777777768</v>
      </c>
      <c r="E164" s="20" t="s">
        <v>160</v>
      </c>
      <c r="F164" s="20" t="s">
        <v>15</v>
      </c>
      <c r="G164" s="27" t="s">
        <v>161</v>
      </c>
      <c r="I164">
        <v>1</v>
      </c>
      <c r="J164">
        <v>3</v>
      </c>
      <c r="K164">
        <f>Tableau1[[#This Row],[FN2]]+Tableau1[[#This Row],[Front National
 / frontiste]]+Tableau1[[#This Row],[RBM]]</f>
        <v>2</v>
      </c>
      <c r="L164">
        <f>Tableau1[[#This Row],[socialiste]]+Tableau1[[#This Row],[PS2]]+Tableau1[[#This Row],[Parti Socialiste]]</f>
        <v>0</v>
      </c>
      <c r="X164">
        <v>2</v>
      </c>
    </row>
    <row r="165" spans="2:27" x14ac:dyDescent="0.25">
      <c r="B165" s="3">
        <f t="shared" si="6"/>
        <v>4.3972222222222221</v>
      </c>
      <c r="C165" s="3">
        <v>4.4013888888888895</v>
      </c>
      <c r="D165" s="1">
        <f t="shared" si="5"/>
        <v>4.166666666667318E-3</v>
      </c>
      <c r="E165" s="20" t="s">
        <v>101</v>
      </c>
      <c r="F165" s="20" t="s">
        <v>87</v>
      </c>
      <c r="G165" s="27" t="s">
        <v>131</v>
      </c>
      <c r="K165">
        <f>Tableau1[[#This Row],[FN2]]+Tableau1[[#This Row],[Front National
 / frontiste]]+Tableau1[[#This Row],[RBM]]</f>
        <v>0</v>
      </c>
      <c r="L165">
        <f>Tableau1[[#This Row],[socialiste]]+Tableau1[[#This Row],[PS2]]+Tableau1[[#This Row],[Parti Socialiste]]</f>
        <v>0</v>
      </c>
    </row>
    <row r="166" spans="2:27" x14ac:dyDescent="0.25">
      <c r="B166" s="3">
        <f t="shared" si="6"/>
        <v>4.4013888888888895</v>
      </c>
      <c r="C166" s="3">
        <v>4.4256944444444448</v>
      </c>
      <c r="D166" s="1">
        <f t="shared" si="5"/>
        <v>2.4305555555555358E-2</v>
      </c>
      <c r="E166" s="20" t="s">
        <v>133</v>
      </c>
      <c r="F166" s="20" t="s">
        <v>17</v>
      </c>
      <c r="G166" s="27" t="s">
        <v>132</v>
      </c>
      <c r="I166">
        <v>2</v>
      </c>
      <c r="K166">
        <f>Tableau1[[#This Row],[FN2]]+Tableau1[[#This Row],[Front National
 / frontiste]]+Tableau1[[#This Row],[RBM]]</f>
        <v>1</v>
      </c>
      <c r="L166">
        <f>Tableau1[[#This Row],[socialiste]]+Tableau1[[#This Row],[PS2]]+Tableau1[[#This Row],[Parti Socialiste]]</f>
        <v>0</v>
      </c>
      <c r="M166">
        <v>1</v>
      </c>
      <c r="X166">
        <v>1</v>
      </c>
    </row>
    <row r="167" spans="2:27" x14ac:dyDescent="0.25">
      <c r="B167" s="3">
        <f t="shared" si="6"/>
        <v>4.4256944444444448</v>
      </c>
      <c r="C167" s="3">
        <v>4.4291666666666663</v>
      </c>
      <c r="D167" s="1">
        <f t="shared" si="5"/>
        <v>3.4722222222214327E-3</v>
      </c>
      <c r="E167" s="20" t="s">
        <v>56</v>
      </c>
      <c r="F167" s="20" t="s">
        <v>87</v>
      </c>
      <c r="G167" s="27" t="s">
        <v>131</v>
      </c>
      <c r="H167" s="27" t="s">
        <v>24</v>
      </c>
      <c r="K167">
        <f>Tableau1[[#This Row],[FN2]]+Tableau1[[#This Row],[Front National
 / frontiste]]+Tableau1[[#This Row],[RBM]]</f>
        <v>2</v>
      </c>
      <c r="L167">
        <f>Tableau1[[#This Row],[socialiste]]+Tableau1[[#This Row],[PS2]]+Tableau1[[#This Row],[Parti Socialiste]]</f>
        <v>0</v>
      </c>
      <c r="X167">
        <v>2</v>
      </c>
    </row>
    <row r="168" spans="2:27" x14ac:dyDescent="0.25">
      <c r="B168" s="3">
        <f t="shared" si="6"/>
        <v>4.4291666666666663</v>
      </c>
      <c r="C168" s="3">
        <v>4.459027777777778</v>
      </c>
      <c r="D168" s="1">
        <f t="shared" si="5"/>
        <v>2.9861111111111782E-2</v>
      </c>
      <c r="E168" s="20" t="s">
        <v>133</v>
      </c>
      <c r="F168" s="20" t="s">
        <v>17</v>
      </c>
      <c r="G168" s="27" t="s">
        <v>132</v>
      </c>
      <c r="I168">
        <v>1</v>
      </c>
      <c r="J168">
        <v>1</v>
      </c>
      <c r="K168">
        <f>Tableau1[[#This Row],[FN2]]+Tableau1[[#This Row],[Front National
 / frontiste]]+Tableau1[[#This Row],[RBM]]</f>
        <v>1</v>
      </c>
      <c r="L168">
        <f>Tableau1[[#This Row],[socialiste]]+Tableau1[[#This Row],[PS2]]+Tableau1[[#This Row],[Parti Socialiste]]</f>
        <v>0</v>
      </c>
      <c r="M168">
        <v>1</v>
      </c>
      <c r="X168">
        <v>1</v>
      </c>
    </row>
    <row r="169" spans="2:27" x14ac:dyDescent="0.25">
      <c r="B169" s="3">
        <f t="shared" si="6"/>
        <v>4.459027777777778</v>
      </c>
      <c r="C169" s="3">
        <v>4.4652777777777777</v>
      </c>
      <c r="D169" s="1">
        <f t="shared" si="5"/>
        <v>6.2499999999996447E-3</v>
      </c>
      <c r="E169" s="20" t="s">
        <v>56</v>
      </c>
      <c r="F169" s="20" t="s">
        <v>87</v>
      </c>
      <c r="G169" s="27" t="s">
        <v>143</v>
      </c>
      <c r="H169" s="27" t="s">
        <v>24</v>
      </c>
      <c r="K169">
        <f>Tableau1[[#This Row],[FN2]]+Tableau1[[#This Row],[Front National
 / frontiste]]+Tableau1[[#This Row],[RBM]]</f>
        <v>1</v>
      </c>
      <c r="L169">
        <f>Tableau1[[#This Row],[socialiste]]+Tableau1[[#This Row],[PS2]]+Tableau1[[#This Row],[Parti Socialiste]]</f>
        <v>0</v>
      </c>
      <c r="X169">
        <v>1</v>
      </c>
    </row>
    <row r="170" spans="2:27" x14ac:dyDescent="0.25">
      <c r="B170" s="3">
        <f t="shared" si="6"/>
        <v>4.4652777777777777</v>
      </c>
      <c r="C170" s="3">
        <v>4.5229166666666663</v>
      </c>
      <c r="D170" s="1">
        <f t="shared" si="5"/>
        <v>5.7638888888888573E-2</v>
      </c>
      <c r="E170" s="20" t="s">
        <v>144</v>
      </c>
      <c r="F170" s="20" t="s">
        <v>15</v>
      </c>
      <c r="G170" s="27" t="s">
        <v>145</v>
      </c>
      <c r="H170" s="27" t="s">
        <v>24</v>
      </c>
      <c r="I170">
        <v>1</v>
      </c>
      <c r="K170">
        <f>Tableau1[[#This Row],[FN2]]+Tableau1[[#This Row],[Front National
 / frontiste]]+Tableau1[[#This Row],[RBM]]</f>
        <v>3</v>
      </c>
      <c r="L170">
        <f>Tableau1[[#This Row],[socialiste]]+Tableau1[[#This Row],[PS2]]+Tableau1[[#This Row],[Parti Socialiste]]</f>
        <v>1</v>
      </c>
      <c r="M170">
        <v>4</v>
      </c>
      <c r="W170" s="30">
        <v>1</v>
      </c>
      <c r="X170">
        <v>2</v>
      </c>
      <c r="AA170">
        <v>1</v>
      </c>
    </row>
    <row r="171" spans="2:27" x14ac:dyDescent="0.25">
      <c r="B171" s="3">
        <f t="shared" si="6"/>
        <v>4.5229166666666663</v>
      </c>
      <c r="C171" s="3">
        <v>4.5263888888888886</v>
      </c>
      <c r="D171" s="1">
        <f t="shared" si="5"/>
        <v>3.4722222222223209E-3</v>
      </c>
      <c r="E171" s="20" t="s">
        <v>101</v>
      </c>
      <c r="F171" s="20" t="s">
        <v>87</v>
      </c>
      <c r="G171" s="27" t="s">
        <v>97</v>
      </c>
      <c r="K171">
        <f>Tableau1[[#This Row],[FN2]]+Tableau1[[#This Row],[Front National
 / frontiste]]+Tableau1[[#This Row],[RBM]]</f>
        <v>1</v>
      </c>
      <c r="L171">
        <f>Tableau1[[#This Row],[socialiste]]+Tableau1[[#This Row],[PS2]]+Tableau1[[#This Row],[Parti Socialiste]]</f>
        <v>0</v>
      </c>
      <c r="X171">
        <v>1</v>
      </c>
    </row>
    <row r="172" spans="2:27" x14ac:dyDescent="0.25">
      <c r="B172" s="3">
        <f t="shared" si="6"/>
        <v>4.5263888888888886</v>
      </c>
      <c r="C172" s="3">
        <v>4.5506944444444448</v>
      </c>
      <c r="D172" s="1">
        <f t="shared" si="5"/>
        <v>2.4305555555556246E-2</v>
      </c>
      <c r="E172" s="20" t="s">
        <v>99</v>
      </c>
      <c r="F172" s="20" t="s">
        <v>17</v>
      </c>
      <c r="G172" s="27" t="s">
        <v>98</v>
      </c>
      <c r="K172">
        <f>Tableau1[[#This Row],[FN2]]+Tableau1[[#This Row],[Front National
 / frontiste]]+Tableau1[[#This Row],[RBM]]</f>
        <v>0</v>
      </c>
      <c r="L172">
        <f>Tableau1[[#This Row],[socialiste]]+Tableau1[[#This Row],[PS2]]+Tableau1[[#This Row],[Parti Socialiste]]</f>
        <v>0</v>
      </c>
    </row>
    <row r="173" spans="2:27" x14ac:dyDescent="0.25">
      <c r="B173" s="3">
        <f t="shared" si="6"/>
        <v>4.5506944444444448</v>
      </c>
      <c r="C173" s="3">
        <v>4.5583333333333336</v>
      </c>
      <c r="D173" s="1">
        <f t="shared" si="5"/>
        <v>7.6388888888887507E-3</v>
      </c>
      <c r="E173" s="20" t="s">
        <v>101</v>
      </c>
      <c r="F173" s="20" t="s">
        <v>87</v>
      </c>
      <c r="G173" s="27" t="s">
        <v>162</v>
      </c>
      <c r="K173">
        <f>Tableau1[[#This Row],[FN2]]+Tableau1[[#This Row],[Front National
 / frontiste]]+Tableau1[[#This Row],[RBM]]</f>
        <v>0</v>
      </c>
      <c r="L173">
        <f>Tableau1[[#This Row],[socialiste]]+Tableau1[[#This Row],[PS2]]+Tableau1[[#This Row],[Parti Socialiste]]</f>
        <v>0</v>
      </c>
    </row>
    <row r="174" spans="2:27" x14ac:dyDescent="0.25">
      <c r="B174" s="3">
        <f t="shared" si="6"/>
        <v>4.5583333333333336</v>
      </c>
      <c r="C174" s="3">
        <v>4.6020833333333329</v>
      </c>
      <c r="D174" s="1">
        <f t="shared" si="5"/>
        <v>4.3749999999999289E-2</v>
      </c>
      <c r="E174" s="20" t="s">
        <v>65</v>
      </c>
      <c r="F174" s="20" t="s">
        <v>87</v>
      </c>
      <c r="G174" s="27" t="s">
        <v>60</v>
      </c>
      <c r="K174">
        <f>Tableau1[[#This Row],[FN2]]+Tableau1[[#This Row],[Front National
 / frontiste]]+Tableau1[[#This Row],[RBM]]</f>
        <v>1</v>
      </c>
      <c r="L174">
        <f>Tableau1[[#This Row],[socialiste]]+Tableau1[[#This Row],[PS2]]+Tableau1[[#This Row],[Parti Socialiste]]</f>
        <v>2</v>
      </c>
      <c r="M174">
        <v>1</v>
      </c>
      <c r="P174">
        <v>1</v>
      </c>
      <c r="X174">
        <v>1</v>
      </c>
      <c r="Z174">
        <v>2</v>
      </c>
    </row>
    <row r="175" spans="2:27" x14ac:dyDescent="0.25">
      <c r="B175" s="3">
        <f t="shared" si="6"/>
        <v>4.6020833333333329</v>
      </c>
      <c r="C175" s="3">
        <v>4.603472222222222</v>
      </c>
      <c r="D175" s="1">
        <f t="shared" si="5"/>
        <v>1.388888888889106E-3</v>
      </c>
      <c r="E175" s="20" t="s">
        <v>101</v>
      </c>
      <c r="F175" s="20" t="s">
        <v>87</v>
      </c>
      <c r="G175" s="27" t="s">
        <v>97</v>
      </c>
      <c r="K175">
        <f>Tableau1[[#This Row],[FN2]]+Tableau1[[#This Row],[Front National
 / frontiste]]+Tableau1[[#This Row],[RBM]]</f>
        <v>0</v>
      </c>
      <c r="L175">
        <f>Tableau1[[#This Row],[socialiste]]+Tableau1[[#This Row],[PS2]]+Tableau1[[#This Row],[Parti Socialiste]]</f>
        <v>0</v>
      </c>
    </row>
    <row r="176" spans="2:27" x14ac:dyDescent="0.25">
      <c r="B176" s="3">
        <f t="shared" si="6"/>
        <v>4.603472222222222</v>
      </c>
      <c r="C176" s="3">
        <v>4.6201388888888895</v>
      </c>
      <c r="D176" s="1">
        <f t="shared" si="5"/>
        <v>1.6666666666667496E-2</v>
      </c>
      <c r="E176" s="20" t="s">
        <v>99</v>
      </c>
      <c r="F176" s="20" t="s">
        <v>17</v>
      </c>
      <c r="G176" s="27" t="s">
        <v>98</v>
      </c>
      <c r="K176">
        <f>Tableau1[[#This Row],[FN2]]+Tableau1[[#This Row],[Front National
 / frontiste]]+Tableau1[[#This Row],[RBM]]</f>
        <v>0</v>
      </c>
      <c r="L176">
        <f>Tableau1[[#This Row],[socialiste]]+Tableau1[[#This Row],[PS2]]+Tableau1[[#This Row],[Parti Socialiste]]</f>
        <v>0</v>
      </c>
    </row>
    <row r="177" spans="2:28" x14ac:dyDescent="0.25">
      <c r="B177" s="3">
        <f t="shared" si="6"/>
        <v>4.6201388888888895</v>
      </c>
      <c r="C177" s="3">
        <v>4.6319444444444446</v>
      </c>
      <c r="D177" s="1">
        <f t="shared" si="5"/>
        <v>1.1805555555555181E-2</v>
      </c>
      <c r="E177" s="20" t="s">
        <v>101</v>
      </c>
      <c r="F177" s="20" t="s">
        <v>87</v>
      </c>
      <c r="G177" s="27" t="s">
        <v>97</v>
      </c>
      <c r="H177" s="27" t="s">
        <v>24</v>
      </c>
      <c r="K177">
        <f>Tableau1[[#This Row],[FN2]]+Tableau1[[#This Row],[Front National
 / frontiste]]+Tableau1[[#This Row],[RBM]]</f>
        <v>1</v>
      </c>
      <c r="L177">
        <f>Tableau1[[#This Row],[socialiste]]+Tableau1[[#This Row],[PS2]]+Tableau1[[#This Row],[Parti Socialiste]]</f>
        <v>0</v>
      </c>
      <c r="X177">
        <v>1</v>
      </c>
    </row>
    <row r="178" spans="2:28" x14ac:dyDescent="0.25">
      <c r="B178" s="3">
        <f t="shared" si="6"/>
        <v>4.6319444444444446</v>
      </c>
      <c r="C178" s="3">
        <v>4.666666666666667</v>
      </c>
      <c r="D178" s="1">
        <f t="shared" si="5"/>
        <v>3.4722222222222321E-2</v>
      </c>
      <c r="E178" s="20" t="s">
        <v>99</v>
      </c>
      <c r="F178" s="20" t="s">
        <v>17</v>
      </c>
      <c r="G178" s="27" t="s">
        <v>98</v>
      </c>
      <c r="H178" s="27" t="s">
        <v>24</v>
      </c>
      <c r="J178">
        <v>2</v>
      </c>
      <c r="K178">
        <f>Tableau1[[#This Row],[FN2]]+Tableau1[[#This Row],[Front National
 / frontiste]]+Tableau1[[#This Row],[RBM]]</f>
        <v>1</v>
      </c>
      <c r="L178">
        <f>Tableau1[[#This Row],[socialiste]]+Tableau1[[#This Row],[PS2]]+Tableau1[[#This Row],[Parti Socialiste]]</f>
        <v>0</v>
      </c>
      <c r="X178">
        <v>1</v>
      </c>
    </row>
    <row r="179" spans="2:28" x14ac:dyDescent="0.25">
      <c r="B179" s="3">
        <f t="shared" si="6"/>
        <v>4.666666666666667</v>
      </c>
      <c r="C179" s="3">
        <v>4.7041666666666666</v>
      </c>
      <c r="D179" s="1">
        <f t="shared" si="5"/>
        <v>3.7499999999999645E-2</v>
      </c>
      <c r="E179" s="20" t="s">
        <v>65</v>
      </c>
      <c r="F179" s="20" t="s">
        <v>87</v>
      </c>
      <c r="G179" s="27" t="s">
        <v>163</v>
      </c>
      <c r="K179">
        <f>Tableau1[[#This Row],[FN2]]+Tableau1[[#This Row],[Front National
 / frontiste]]+Tableau1[[#This Row],[RBM]]</f>
        <v>1</v>
      </c>
      <c r="L179">
        <f>Tableau1[[#This Row],[socialiste]]+Tableau1[[#This Row],[PS2]]+Tableau1[[#This Row],[Parti Socialiste]]</f>
        <v>3</v>
      </c>
      <c r="M179">
        <v>2</v>
      </c>
      <c r="N179">
        <v>1</v>
      </c>
      <c r="P179">
        <v>2</v>
      </c>
      <c r="X179">
        <v>1</v>
      </c>
      <c r="Z179">
        <v>1</v>
      </c>
      <c r="AA179">
        <v>1</v>
      </c>
      <c r="AB179">
        <v>1</v>
      </c>
    </row>
    <row r="180" spans="2:28" x14ac:dyDescent="0.25">
      <c r="B180" s="3">
        <f t="shared" si="6"/>
        <v>4.7041666666666666</v>
      </c>
      <c r="C180" s="3">
        <v>4.7152777777777777</v>
      </c>
      <c r="D180" s="1">
        <f t="shared" si="5"/>
        <v>1.1111111111111072E-2</v>
      </c>
      <c r="E180" s="20" t="s">
        <v>56</v>
      </c>
      <c r="F180" s="20" t="s">
        <v>87</v>
      </c>
      <c r="G180" s="27" t="s">
        <v>164</v>
      </c>
      <c r="H180" s="27" t="s">
        <v>24</v>
      </c>
      <c r="K180">
        <f>Tableau1[[#This Row],[FN2]]+Tableau1[[#This Row],[Front National
 / frontiste]]+Tableau1[[#This Row],[RBM]]</f>
        <v>1</v>
      </c>
      <c r="L180">
        <f>Tableau1[[#This Row],[socialiste]]+Tableau1[[#This Row],[PS2]]+Tableau1[[#This Row],[Parti Socialiste]]</f>
        <v>0</v>
      </c>
      <c r="U180">
        <v>1</v>
      </c>
      <c r="X180">
        <v>1</v>
      </c>
    </row>
    <row r="181" spans="2:28" x14ac:dyDescent="0.25">
      <c r="B181" s="3">
        <f t="shared" si="6"/>
        <v>4.7152777777777777</v>
      </c>
      <c r="C181" s="3">
        <v>4.7444444444444445</v>
      </c>
      <c r="D181" s="1">
        <f t="shared" si="5"/>
        <v>2.9166666666666785E-2</v>
      </c>
      <c r="E181" s="20" t="s">
        <v>166</v>
      </c>
      <c r="F181" s="20" t="s">
        <v>67</v>
      </c>
      <c r="G181" s="27" t="s">
        <v>165</v>
      </c>
      <c r="H181" s="27"/>
      <c r="J181">
        <v>4</v>
      </c>
      <c r="K181">
        <f>Tableau1[[#This Row],[FN2]]+Tableau1[[#This Row],[Front National
 / frontiste]]+Tableau1[[#This Row],[RBM]]</f>
        <v>1</v>
      </c>
      <c r="L181">
        <f>Tableau1[[#This Row],[socialiste]]+Tableau1[[#This Row],[PS2]]+Tableau1[[#This Row],[Parti Socialiste]]</f>
        <v>0</v>
      </c>
      <c r="X181">
        <v>1</v>
      </c>
    </row>
    <row r="182" spans="2:28" x14ac:dyDescent="0.25">
      <c r="B182" s="3">
        <f t="shared" si="6"/>
        <v>4.7444444444444445</v>
      </c>
      <c r="C182" s="3">
        <v>4.7736111111111112</v>
      </c>
      <c r="D182" s="1">
        <f t="shared" si="5"/>
        <v>2.9166666666666785E-2</v>
      </c>
      <c r="E182" s="20" t="s">
        <v>65</v>
      </c>
      <c r="F182" s="20" t="s">
        <v>87</v>
      </c>
      <c r="G182" s="27" t="s">
        <v>60</v>
      </c>
      <c r="K182">
        <f>Tableau1[[#This Row],[FN2]]+Tableau1[[#This Row],[Front National
 / frontiste]]+Tableau1[[#This Row],[RBM]]</f>
        <v>0</v>
      </c>
      <c r="L182">
        <f>Tableau1[[#This Row],[socialiste]]+Tableau1[[#This Row],[PS2]]+Tableau1[[#This Row],[Parti Socialiste]]</f>
        <v>1</v>
      </c>
      <c r="M182">
        <v>1</v>
      </c>
      <c r="Z182">
        <v>1</v>
      </c>
    </row>
    <row r="183" spans="2:28" x14ac:dyDescent="0.25">
      <c r="B183" s="3">
        <f t="shared" si="6"/>
        <v>4.7736111111111112</v>
      </c>
      <c r="C183" s="3">
        <v>4.7854166666666664</v>
      </c>
      <c r="D183" s="1">
        <f t="shared" si="5"/>
        <v>1.1805555555555181E-2</v>
      </c>
      <c r="E183" s="20" t="s">
        <v>101</v>
      </c>
      <c r="F183" s="20" t="s">
        <v>87</v>
      </c>
      <c r="G183" s="27" t="s">
        <v>188</v>
      </c>
      <c r="H183" s="27" t="s">
        <v>24</v>
      </c>
      <c r="K183">
        <f>Tableau1[[#This Row],[FN2]]+Tableau1[[#This Row],[Front National
 / frontiste]]+Tableau1[[#This Row],[RBM]]</f>
        <v>0</v>
      </c>
      <c r="L183">
        <f>Tableau1[[#This Row],[socialiste]]+Tableau1[[#This Row],[PS2]]+Tableau1[[#This Row],[Parti Socialiste]]</f>
        <v>0</v>
      </c>
    </row>
    <row r="184" spans="2:28" x14ac:dyDescent="0.25">
      <c r="B184" s="3">
        <f t="shared" si="6"/>
        <v>4.7854166666666664</v>
      </c>
      <c r="C184" s="3">
        <v>4.8569444444444443</v>
      </c>
      <c r="D184" s="1">
        <f t="shared" si="5"/>
        <v>7.1527777777777857E-2</v>
      </c>
      <c r="E184" s="20" t="s">
        <v>189</v>
      </c>
      <c r="F184" s="20" t="s">
        <v>24</v>
      </c>
      <c r="G184" s="27" t="s">
        <v>190</v>
      </c>
      <c r="H184" s="27" t="s">
        <v>24</v>
      </c>
      <c r="K184">
        <f>Tableau1[[#This Row],[FN2]]+Tableau1[[#This Row],[Front National
 / frontiste]]+Tableau1[[#This Row],[RBM]]</f>
        <v>1</v>
      </c>
      <c r="L184">
        <f>Tableau1[[#This Row],[socialiste]]+Tableau1[[#This Row],[PS2]]+Tableau1[[#This Row],[Parti Socialiste]]</f>
        <v>1</v>
      </c>
      <c r="X184">
        <v>1</v>
      </c>
      <c r="Z184">
        <v>1</v>
      </c>
    </row>
    <row r="185" spans="2:28" x14ac:dyDescent="0.25">
      <c r="B185" s="3">
        <f t="shared" si="6"/>
        <v>4.8569444444444443</v>
      </c>
      <c r="C185" s="3">
        <v>4.8805555555555555</v>
      </c>
      <c r="D185" s="1">
        <f t="shared" si="5"/>
        <v>2.3611111111111249E-2</v>
      </c>
      <c r="E185" s="20" t="s">
        <v>65</v>
      </c>
      <c r="F185" s="20" t="s">
        <v>87</v>
      </c>
      <c r="G185" s="27" t="s">
        <v>163</v>
      </c>
      <c r="K185">
        <f>Tableau1[[#This Row],[FN2]]+Tableau1[[#This Row],[Front National
 / frontiste]]+Tableau1[[#This Row],[RBM]]</f>
        <v>2</v>
      </c>
      <c r="L185">
        <f>Tableau1[[#This Row],[socialiste]]+Tableau1[[#This Row],[PS2]]+Tableau1[[#This Row],[Parti Socialiste]]</f>
        <v>1</v>
      </c>
      <c r="M185">
        <v>1</v>
      </c>
      <c r="X185">
        <v>2</v>
      </c>
      <c r="AB185">
        <v>1</v>
      </c>
    </row>
    <row r="186" spans="2:28" x14ac:dyDescent="0.25">
      <c r="B186" s="3">
        <f t="shared" si="6"/>
        <v>4.8805555555555555</v>
      </c>
      <c r="C186" s="3">
        <v>4.8923611111111116</v>
      </c>
      <c r="D186" s="1">
        <f t="shared" si="5"/>
        <v>1.1805555555556069E-2</v>
      </c>
      <c r="E186" s="20" t="s">
        <v>101</v>
      </c>
      <c r="F186" s="20" t="s">
        <v>87</v>
      </c>
      <c r="G186" s="27" t="s">
        <v>36</v>
      </c>
      <c r="H186" s="27" t="s">
        <v>15</v>
      </c>
      <c r="K186">
        <f>Tableau1[[#This Row],[FN2]]+Tableau1[[#This Row],[Front National
 / frontiste]]+Tableau1[[#This Row],[RBM]]</f>
        <v>1</v>
      </c>
      <c r="L186">
        <f>Tableau1[[#This Row],[socialiste]]+Tableau1[[#This Row],[PS2]]+Tableau1[[#This Row],[Parti Socialiste]]</f>
        <v>0</v>
      </c>
      <c r="X186">
        <v>1</v>
      </c>
    </row>
    <row r="187" spans="2:28" x14ac:dyDescent="0.25">
      <c r="B187" s="3">
        <f t="shared" si="6"/>
        <v>4.8923611111111116</v>
      </c>
      <c r="C187" s="3">
        <v>4.9201388888888884</v>
      </c>
      <c r="D187" s="1">
        <f t="shared" si="5"/>
        <v>2.7777777777776791E-2</v>
      </c>
      <c r="E187" s="20" t="s">
        <v>18</v>
      </c>
      <c r="F187" s="20" t="s">
        <v>87</v>
      </c>
      <c r="G187" s="27" t="s">
        <v>36</v>
      </c>
      <c r="H187" s="27" t="s">
        <v>15</v>
      </c>
      <c r="K187">
        <f>Tableau1[[#This Row],[FN2]]+Tableau1[[#This Row],[Front National
 / frontiste]]+Tableau1[[#This Row],[RBM]]</f>
        <v>1</v>
      </c>
      <c r="L187">
        <f>Tableau1[[#This Row],[socialiste]]+Tableau1[[#This Row],[PS2]]+Tableau1[[#This Row],[Parti Socialiste]]</f>
        <v>1</v>
      </c>
      <c r="X187">
        <v>1</v>
      </c>
      <c r="AB187">
        <v>1</v>
      </c>
    </row>
    <row r="188" spans="2:28" x14ac:dyDescent="0.25">
      <c r="B188" s="3">
        <f t="shared" si="6"/>
        <v>4.9201388888888884</v>
      </c>
      <c r="C188" s="3">
        <v>4.9291666666666663</v>
      </c>
      <c r="D188" s="1">
        <f t="shared" si="5"/>
        <v>9.0277777777778567E-3</v>
      </c>
      <c r="E188" s="20" t="s">
        <v>101</v>
      </c>
      <c r="F188" s="20" t="s">
        <v>87</v>
      </c>
      <c r="G188" s="27" t="s">
        <v>54</v>
      </c>
      <c r="H188" s="27" t="s">
        <v>17</v>
      </c>
      <c r="K188">
        <f>Tableau1[[#This Row],[FN2]]+Tableau1[[#This Row],[Front National
 / frontiste]]+Tableau1[[#This Row],[RBM]]</f>
        <v>0</v>
      </c>
      <c r="L188">
        <f>Tableau1[[#This Row],[socialiste]]+Tableau1[[#This Row],[PS2]]+Tableau1[[#This Row],[Parti Socialiste]]</f>
        <v>0</v>
      </c>
    </row>
    <row r="189" spans="2:28" x14ac:dyDescent="0.25">
      <c r="B189" s="3">
        <f t="shared" si="6"/>
        <v>4.9291666666666663</v>
      </c>
      <c r="C189" s="3">
        <v>4.9458333333333337</v>
      </c>
      <c r="D189" s="1">
        <f t="shared" si="5"/>
        <v>1.6666666666667496E-2</v>
      </c>
      <c r="E189" s="20" t="s">
        <v>18</v>
      </c>
      <c r="F189" s="20" t="s">
        <v>87</v>
      </c>
      <c r="G189" s="27" t="s">
        <v>54</v>
      </c>
      <c r="H189" s="27" t="s">
        <v>17</v>
      </c>
      <c r="K189">
        <f>Tableau1[[#This Row],[FN2]]+Tableau1[[#This Row],[Front National
 / frontiste]]+Tableau1[[#This Row],[RBM]]</f>
        <v>0</v>
      </c>
      <c r="L189">
        <f>Tableau1[[#This Row],[socialiste]]+Tableau1[[#This Row],[PS2]]+Tableau1[[#This Row],[Parti Socialiste]]</f>
        <v>0</v>
      </c>
    </row>
    <row r="190" spans="2:28" x14ac:dyDescent="0.25">
      <c r="B190" s="3">
        <f t="shared" si="6"/>
        <v>4.9458333333333337</v>
      </c>
      <c r="C190" s="3">
        <v>4.9694444444444441</v>
      </c>
      <c r="D190" s="1">
        <f t="shared" si="5"/>
        <v>2.3611111111110361E-2</v>
      </c>
      <c r="E190" s="20" t="s">
        <v>166</v>
      </c>
      <c r="F190" s="20" t="s">
        <v>67</v>
      </c>
      <c r="G190" s="27" t="s">
        <v>167</v>
      </c>
      <c r="H190" s="27" t="s">
        <v>41</v>
      </c>
      <c r="K190">
        <f>Tableau1[[#This Row],[FN2]]+Tableau1[[#This Row],[Front National
 / frontiste]]+Tableau1[[#This Row],[RBM]]</f>
        <v>0</v>
      </c>
      <c r="L190">
        <f>Tableau1[[#This Row],[socialiste]]+Tableau1[[#This Row],[PS2]]+Tableau1[[#This Row],[Parti Socialiste]]</f>
        <v>0</v>
      </c>
      <c r="Q190">
        <v>1</v>
      </c>
    </row>
    <row r="191" spans="2:28" x14ac:dyDescent="0.25">
      <c r="B191" s="3">
        <f t="shared" si="6"/>
        <v>4.9694444444444441</v>
      </c>
      <c r="C191" s="3">
        <v>4.9777777777777779</v>
      </c>
      <c r="D191" s="1">
        <f t="shared" si="5"/>
        <v>8.3333333333337478E-3</v>
      </c>
      <c r="E191" s="20" t="s">
        <v>101</v>
      </c>
      <c r="F191" s="20" t="s">
        <v>87</v>
      </c>
      <c r="G191" s="27" t="s">
        <v>164</v>
      </c>
      <c r="H191" s="27" t="s">
        <v>24</v>
      </c>
      <c r="K191">
        <f>Tableau1[[#This Row],[FN2]]+Tableau1[[#This Row],[Front National
 / frontiste]]+Tableau1[[#This Row],[RBM]]</f>
        <v>1</v>
      </c>
      <c r="L191">
        <f>Tableau1[[#This Row],[socialiste]]+Tableau1[[#This Row],[PS2]]+Tableau1[[#This Row],[Parti Socialiste]]</f>
        <v>0</v>
      </c>
      <c r="X191">
        <v>1</v>
      </c>
    </row>
    <row r="192" spans="2:28" x14ac:dyDescent="0.25">
      <c r="B192" s="3">
        <f t="shared" si="6"/>
        <v>4.9777777777777779</v>
      </c>
      <c r="C192" s="3">
        <v>4.9874999999999998</v>
      </c>
      <c r="D192" s="1">
        <f t="shared" si="5"/>
        <v>9.7222222222219656E-3</v>
      </c>
      <c r="E192" s="20" t="s">
        <v>166</v>
      </c>
      <c r="F192" s="20" t="s">
        <v>67</v>
      </c>
      <c r="G192" s="27" t="s">
        <v>165</v>
      </c>
      <c r="H192" s="27" t="s">
        <v>41</v>
      </c>
      <c r="J192">
        <v>1</v>
      </c>
      <c r="K192">
        <f>Tableau1[[#This Row],[FN2]]+Tableau1[[#This Row],[Front National
 / frontiste]]+Tableau1[[#This Row],[RBM]]</f>
        <v>0</v>
      </c>
      <c r="L192">
        <f>Tableau1[[#This Row],[socialiste]]+Tableau1[[#This Row],[PS2]]+Tableau1[[#This Row],[Parti Socialiste]]</f>
        <v>0</v>
      </c>
      <c r="Q192">
        <v>1</v>
      </c>
    </row>
    <row r="193" spans="2:28" x14ac:dyDescent="0.25">
      <c r="B193" s="3">
        <f t="shared" si="6"/>
        <v>4.9874999999999998</v>
      </c>
      <c r="C193" s="3">
        <v>4.9930555555555554</v>
      </c>
      <c r="D193" s="1">
        <f t="shared" si="5"/>
        <v>5.5555555555555358E-3</v>
      </c>
      <c r="E193" s="20" t="s">
        <v>101</v>
      </c>
      <c r="F193" s="20" t="s">
        <v>87</v>
      </c>
      <c r="G193" s="27" t="s">
        <v>164</v>
      </c>
      <c r="J193">
        <v>1</v>
      </c>
      <c r="K193">
        <f>Tableau1[[#This Row],[FN2]]+Tableau1[[#This Row],[Front National
 / frontiste]]+Tableau1[[#This Row],[RBM]]</f>
        <v>0</v>
      </c>
      <c r="L193">
        <f>Tableau1[[#This Row],[socialiste]]+Tableau1[[#This Row],[PS2]]+Tableau1[[#This Row],[Parti Socialiste]]</f>
        <v>1</v>
      </c>
      <c r="Q193">
        <v>1</v>
      </c>
      <c r="AB193">
        <v>1</v>
      </c>
    </row>
    <row r="194" spans="2:28" x14ac:dyDescent="0.25">
      <c r="B194" s="3">
        <f t="shared" si="6"/>
        <v>4.9930555555555554</v>
      </c>
      <c r="C194" s="3">
        <v>5.0388888888888888</v>
      </c>
      <c r="D194" s="1">
        <f t="shared" si="5"/>
        <v>4.5833333333333393E-2</v>
      </c>
      <c r="E194" s="20" t="s">
        <v>166</v>
      </c>
      <c r="F194" s="20" t="s">
        <v>67</v>
      </c>
      <c r="G194" s="27" t="s">
        <v>165</v>
      </c>
      <c r="I194">
        <v>1</v>
      </c>
      <c r="J194">
        <v>2</v>
      </c>
      <c r="K194">
        <f>Tableau1[[#This Row],[FN2]]+Tableau1[[#This Row],[Front National
 / frontiste]]+Tableau1[[#This Row],[RBM]]</f>
        <v>1</v>
      </c>
      <c r="L194">
        <f>Tableau1[[#This Row],[socialiste]]+Tableau1[[#This Row],[PS2]]+Tableau1[[#This Row],[Parti Socialiste]]</f>
        <v>0</v>
      </c>
      <c r="M194">
        <v>2</v>
      </c>
      <c r="Q194">
        <v>2</v>
      </c>
      <c r="U194">
        <v>1</v>
      </c>
      <c r="X194">
        <v>1</v>
      </c>
    </row>
    <row r="195" spans="2:28" x14ac:dyDescent="0.25">
      <c r="B195" s="3">
        <f t="shared" si="6"/>
        <v>5.0388888888888888</v>
      </c>
      <c r="C195" s="3">
        <v>5.05</v>
      </c>
      <c r="D195" s="1">
        <f t="shared" si="5"/>
        <v>1.1111111111111072E-2</v>
      </c>
      <c r="E195" s="20" t="s">
        <v>99</v>
      </c>
      <c r="F195" s="20" t="s">
        <v>17</v>
      </c>
      <c r="G195" s="27" t="s">
        <v>98</v>
      </c>
      <c r="J195">
        <v>1</v>
      </c>
      <c r="K195">
        <f>Tableau1[[#This Row],[FN2]]+Tableau1[[#This Row],[Front National
 / frontiste]]+Tableau1[[#This Row],[RBM]]</f>
        <v>0</v>
      </c>
      <c r="L195">
        <f>Tableau1[[#This Row],[socialiste]]+Tableau1[[#This Row],[PS2]]+Tableau1[[#This Row],[Parti Socialiste]]</f>
        <v>3</v>
      </c>
      <c r="AB195">
        <v>3</v>
      </c>
    </row>
    <row r="196" spans="2:28" x14ac:dyDescent="0.25">
      <c r="B196" s="3">
        <f t="shared" si="6"/>
        <v>5.05</v>
      </c>
      <c r="C196" s="3">
        <v>5.0659722222222223</v>
      </c>
      <c r="D196" s="1">
        <f t="shared" si="5"/>
        <v>1.5972222222222499E-2</v>
      </c>
      <c r="E196" s="20" t="s">
        <v>166</v>
      </c>
      <c r="F196" s="20" t="s">
        <v>67</v>
      </c>
      <c r="G196" s="27" t="s">
        <v>165</v>
      </c>
      <c r="K196">
        <f>Tableau1[[#This Row],[FN2]]+Tableau1[[#This Row],[Front National
 / frontiste]]+Tableau1[[#This Row],[RBM]]</f>
        <v>0</v>
      </c>
      <c r="L196">
        <f>Tableau1[[#This Row],[socialiste]]+Tableau1[[#This Row],[PS2]]+Tableau1[[#This Row],[Parti Socialiste]]</f>
        <v>0</v>
      </c>
    </row>
    <row r="197" spans="2:28" x14ac:dyDescent="0.25">
      <c r="B197" s="3">
        <f t="shared" si="6"/>
        <v>5.0659722222222223</v>
      </c>
      <c r="C197" s="3">
        <v>5.0847222222222221</v>
      </c>
      <c r="D197" s="1">
        <f t="shared" si="5"/>
        <v>1.8749999999999822E-2</v>
      </c>
      <c r="E197" s="20" t="s">
        <v>101</v>
      </c>
      <c r="F197" s="20" t="s">
        <v>87</v>
      </c>
      <c r="G197" s="27" t="s">
        <v>148</v>
      </c>
      <c r="H197" s="27" t="s">
        <v>24</v>
      </c>
      <c r="K197">
        <f>Tableau1[[#This Row],[FN2]]+Tableau1[[#This Row],[Front National
 / frontiste]]+Tableau1[[#This Row],[RBM]]</f>
        <v>1</v>
      </c>
      <c r="L197">
        <f>Tableau1[[#This Row],[socialiste]]+Tableau1[[#This Row],[PS2]]+Tableau1[[#This Row],[Parti Socialiste]]</f>
        <v>0</v>
      </c>
      <c r="X197">
        <v>1</v>
      </c>
    </row>
    <row r="198" spans="2:28" x14ac:dyDescent="0.25">
      <c r="B198" s="3">
        <f t="shared" si="6"/>
        <v>5.0847222222222221</v>
      </c>
      <c r="C198" s="3">
        <v>5.1270833333333332</v>
      </c>
      <c r="D198" s="1">
        <f t="shared" ref="D198:D200" si="7">C198-B198</f>
        <v>4.2361111111111072E-2</v>
      </c>
      <c r="E198" s="20" t="s">
        <v>149</v>
      </c>
      <c r="F198" s="20" t="s">
        <v>24</v>
      </c>
      <c r="G198" s="27" t="s">
        <v>150</v>
      </c>
      <c r="K198">
        <f>Tableau1[[#This Row],[FN2]]+Tableau1[[#This Row],[Front National
 / frontiste]]+Tableau1[[#This Row],[RBM]]</f>
        <v>0</v>
      </c>
      <c r="L198">
        <f>Tableau1[[#This Row],[socialiste]]+Tableau1[[#This Row],[PS2]]+Tableau1[[#This Row],[Parti Socialiste]]</f>
        <v>0</v>
      </c>
    </row>
    <row r="199" spans="2:28" x14ac:dyDescent="0.25">
      <c r="B199" s="3">
        <f t="shared" ref="B199:B200" si="8">C198</f>
        <v>5.1270833333333332</v>
      </c>
      <c r="C199" s="3">
        <v>5.1333333333333337</v>
      </c>
      <c r="D199" s="1">
        <f t="shared" si="7"/>
        <v>6.2500000000005329E-3</v>
      </c>
      <c r="E199" s="9" t="s">
        <v>101</v>
      </c>
      <c r="F199" s="9" t="s">
        <v>87</v>
      </c>
      <c r="G199" t="s">
        <v>100</v>
      </c>
      <c r="K199">
        <f>Tableau1[[#This Row],[FN2]]+Tableau1[[#This Row],[Front National
 / frontiste]]+Tableau1[[#This Row],[RBM]]</f>
        <v>0</v>
      </c>
      <c r="L199">
        <f>Tableau1[[#This Row],[socialiste]]+Tableau1[[#This Row],[PS2]]+Tableau1[[#This Row],[Parti Socialiste]]</f>
        <v>0</v>
      </c>
    </row>
    <row r="200" spans="2:28" x14ac:dyDescent="0.25">
      <c r="B200" s="3">
        <f t="shared" si="8"/>
        <v>5.1333333333333337</v>
      </c>
      <c r="C200" s="3">
        <v>5.1590277777777773</v>
      </c>
      <c r="D200" s="1">
        <f t="shared" si="7"/>
        <v>2.5694444444443576E-2</v>
      </c>
      <c r="E200" s="20" t="s">
        <v>84</v>
      </c>
      <c r="F200" s="20" t="s">
        <v>15</v>
      </c>
      <c r="G200" t="s">
        <v>104</v>
      </c>
      <c r="J200">
        <v>1</v>
      </c>
      <c r="K200">
        <f>Tableau1[[#This Row],[FN2]]+Tableau1[[#This Row],[Front National
 / frontiste]]+Tableau1[[#This Row],[RBM]]</f>
        <v>0</v>
      </c>
      <c r="L200">
        <f>Tableau1[[#This Row],[socialiste]]+Tableau1[[#This Row],[PS2]]+Tableau1[[#This Row],[Parti Socialiste]]</f>
        <v>0</v>
      </c>
    </row>
    <row r="201" spans="2:28" x14ac:dyDescent="0.25">
      <c r="B201" s="3"/>
      <c r="C201" s="3"/>
      <c r="D201" s="1"/>
    </row>
    <row r="202" spans="2:28" x14ac:dyDescent="0.25">
      <c r="B202" s="3"/>
      <c r="C202" s="3"/>
      <c r="D202" s="1"/>
    </row>
    <row r="203" spans="2:28" x14ac:dyDescent="0.25">
      <c r="B203" s="3"/>
      <c r="C203" s="3"/>
      <c r="D203" s="1"/>
    </row>
    <row r="204" spans="2:28" x14ac:dyDescent="0.25">
      <c r="B204" s="3"/>
      <c r="C204" s="3"/>
      <c r="D204" s="1"/>
    </row>
    <row r="205" spans="2:28" x14ac:dyDescent="0.25">
      <c r="C205" s="3"/>
      <c r="D205" s="1"/>
    </row>
    <row r="206" spans="2:28" x14ac:dyDescent="0.25">
      <c r="C206" s="3"/>
      <c r="D206" s="1"/>
    </row>
    <row r="207" spans="2:28" x14ac:dyDescent="0.25">
      <c r="C207" s="3"/>
      <c r="D207" s="1"/>
    </row>
    <row r="208" spans="2:28" x14ac:dyDescent="0.25">
      <c r="D208" s="1"/>
    </row>
    <row r="209" spans="4:4" x14ac:dyDescent="0.25">
      <c r="D209" s="1"/>
    </row>
    <row r="210" spans="4:4" x14ac:dyDescent="0.25">
      <c r="D210" s="1"/>
    </row>
    <row r="211" spans="4:4" x14ac:dyDescent="0.25">
      <c r="D211" s="1"/>
    </row>
  </sheetData>
  <mergeCells count="1">
    <mergeCell ref="I1:V1"/>
  </mergeCells>
  <hyperlinks>
    <hyperlink ref="A1" r:id="rId1"/>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selection activeCell="D2" sqref="D2"/>
    </sheetView>
  </sheetViews>
  <sheetFormatPr baseColWidth="10" defaultRowHeight="15" x14ac:dyDescent="0.25"/>
  <cols>
    <col min="1" max="1" width="43.7109375" bestFit="1" customWidth="1"/>
    <col min="2" max="2" width="8.85546875" bestFit="1" customWidth="1"/>
  </cols>
  <sheetData>
    <row r="2" spans="1:3" x14ac:dyDescent="0.25">
      <c r="A2" s="14" t="s">
        <v>8</v>
      </c>
      <c r="B2" t="s">
        <v>155</v>
      </c>
    </row>
    <row r="3" spans="1:3" x14ac:dyDescent="0.25">
      <c r="A3" s="14" t="s">
        <v>85</v>
      </c>
      <c r="B3" t="s">
        <v>155</v>
      </c>
    </row>
    <row r="4" spans="1:3" x14ac:dyDescent="0.25">
      <c r="A4" t="s">
        <v>173</v>
      </c>
    </row>
    <row r="5" spans="1:3" x14ac:dyDescent="0.25">
      <c r="A5" s="14" t="s">
        <v>158</v>
      </c>
    </row>
    <row r="6" spans="1:3" x14ac:dyDescent="0.25">
      <c r="A6" s="15" t="s">
        <v>175</v>
      </c>
      <c r="B6" s="16">
        <v>181</v>
      </c>
      <c r="C6" s="26">
        <f>GETPIVOTDATA("FN ",$A$5)/$B$18</f>
        <v>0.39177489177489178</v>
      </c>
    </row>
    <row r="7" spans="1:3" x14ac:dyDescent="0.25">
      <c r="A7" s="15" t="s">
        <v>176</v>
      </c>
      <c r="B7" s="16">
        <v>100</v>
      </c>
      <c r="C7" s="26">
        <f>GETPIVOTDATA("UMP ",$A$5)/$B$18</f>
        <v>0.21645021645021645</v>
      </c>
    </row>
    <row r="8" spans="1:3" x14ac:dyDescent="0.25">
      <c r="A8" s="15" t="s">
        <v>177</v>
      </c>
      <c r="B8" s="16">
        <v>97</v>
      </c>
      <c r="C8" s="26">
        <f>GETPIVOTDATA("PS ",$A$5)/$B$18</f>
        <v>0.20995670995670995</v>
      </c>
    </row>
    <row r="9" spans="1:3" x14ac:dyDescent="0.25">
      <c r="A9" s="15" t="s">
        <v>178</v>
      </c>
      <c r="B9" s="16">
        <v>23</v>
      </c>
      <c r="C9" s="26">
        <f>GETPIVOTDATA("UDI ",$A$5)/$B$18</f>
        <v>4.9783549783549784E-2</v>
      </c>
    </row>
    <row r="10" spans="1:3" x14ac:dyDescent="0.25">
      <c r="A10" s="15" t="s">
        <v>179</v>
      </c>
      <c r="B10" s="16">
        <v>16</v>
      </c>
      <c r="C10" s="26">
        <f>GETPIVOTDATA("EELV ",$A$5)/$B$18</f>
        <v>3.4632034632034632E-2</v>
      </c>
    </row>
    <row r="11" spans="1:3" x14ac:dyDescent="0.25">
      <c r="A11" s="15" t="s">
        <v>180</v>
      </c>
      <c r="B11" s="16">
        <v>14</v>
      </c>
      <c r="C11" s="26">
        <f>GETPIVOTDATA("Modem ",$A$5)/$B$18</f>
        <v>3.0303030303030304E-2</v>
      </c>
    </row>
    <row r="12" spans="1:3" x14ac:dyDescent="0.25">
      <c r="A12" s="15" t="s">
        <v>181</v>
      </c>
      <c r="B12" s="16">
        <v>10</v>
      </c>
      <c r="C12" s="26">
        <f>GETPIVOTDATA("FdG ",$A$5)/$B$18</f>
        <v>2.1645021645021644E-2</v>
      </c>
    </row>
    <row r="13" spans="1:3" x14ac:dyDescent="0.25">
      <c r="A13" s="15" t="s">
        <v>182</v>
      </c>
      <c r="B13" s="16">
        <v>8</v>
      </c>
      <c r="C13" s="26">
        <f>GETPIVOTDATA("ED ",$A$5)/$B$18</f>
        <v>1.7316017316017316E-2</v>
      </c>
    </row>
    <row r="14" spans="1:3" x14ac:dyDescent="0.25">
      <c r="A14" s="15" t="s">
        <v>183</v>
      </c>
      <c r="B14" s="16">
        <v>7</v>
      </c>
      <c r="C14" s="26">
        <f>GETPIVOTDATA("PC ",$A$5)/$B$18</f>
        <v>1.5151515151515152E-2</v>
      </c>
    </row>
    <row r="15" spans="1:3" x14ac:dyDescent="0.25">
      <c r="A15" s="15" t="s">
        <v>184</v>
      </c>
      <c r="B15" s="16">
        <v>3</v>
      </c>
      <c r="C15" s="26">
        <f>GETPIVOTDATA("EG ",$A$5)/$B$18</f>
        <v>6.4935064935064939E-3</v>
      </c>
    </row>
    <row r="16" spans="1:3" x14ac:dyDescent="0.25">
      <c r="A16" s="15" t="s">
        <v>185</v>
      </c>
      <c r="B16" s="16">
        <v>2</v>
      </c>
      <c r="C16" s="26">
        <f>GETPIVOTDATA("PRG ",$A$5)/$B$18</f>
        <v>4.329004329004329E-3</v>
      </c>
    </row>
    <row r="17" spans="1:3" x14ac:dyDescent="0.25">
      <c r="A17" s="15" t="s">
        <v>186</v>
      </c>
      <c r="B17" s="16">
        <v>1</v>
      </c>
      <c r="C17" s="26">
        <f>GETPIVOTDATA("NPA ",$A$5)/$B$18</f>
        <v>2.1645021645021645E-3</v>
      </c>
    </row>
    <row r="18" spans="1:3" x14ac:dyDescent="0.25">
      <c r="B18">
        <f>SUM(B6:B17)</f>
        <v>462</v>
      </c>
      <c r="C18" s="26">
        <f>SUM(C6:C17)</f>
        <v>0.99999999999999989</v>
      </c>
    </row>
  </sheetData>
  <sortState ref="A5:B17">
    <sortCondition descending="1" ref="B7"/>
  </sortState>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3" sqref="G3"/>
    </sheetView>
  </sheetViews>
  <sheetFormatPr baseColWidth="10" defaultRowHeight="15" x14ac:dyDescent="0.25"/>
  <cols>
    <col min="1" max="1" width="21" customWidth="1"/>
    <col min="2" max="2" width="16.28515625" bestFit="1" customWidth="1"/>
    <col min="3" max="3" width="22.28515625" bestFit="1" customWidth="1"/>
    <col min="4" max="5" width="19.28515625" customWidth="1"/>
    <col min="6" max="6" width="24.7109375" customWidth="1"/>
    <col min="7" max="7" width="19.85546875" customWidth="1"/>
    <col min="8" max="8" width="6.28515625" customWidth="1"/>
    <col min="9" max="9" width="12.5703125" customWidth="1"/>
    <col min="10" max="10" width="6.85546875" customWidth="1"/>
    <col min="11" max="11" width="8.140625" customWidth="1"/>
    <col min="12" max="12" width="2" customWidth="1"/>
    <col min="13" max="13" width="6.28515625" customWidth="1"/>
    <col min="14" max="14" width="11.140625" customWidth="1"/>
    <col min="15" max="15" width="12.5703125" bestFit="1" customWidth="1"/>
  </cols>
  <sheetData>
    <row r="1" spans="1:5" x14ac:dyDescent="0.25">
      <c r="A1" s="14" t="s">
        <v>85</v>
      </c>
      <c r="B1" t="s">
        <v>155</v>
      </c>
    </row>
    <row r="2" spans="1:5" x14ac:dyDescent="0.25">
      <c r="A2" s="14" t="s">
        <v>8</v>
      </c>
      <c r="B2" t="s">
        <v>155</v>
      </c>
    </row>
    <row r="3" spans="1:5" x14ac:dyDescent="0.25">
      <c r="A3" s="14" t="s">
        <v>4</v>
      </c>
      <c r="B3" t="s">
        <v>155</v>
      </c>
    </row>
    <row r="5" spans="1:5" x14ac:dyDescent="0.25">
      <c r="A5" s="14" t="s">
        <v>152</v>
      </c>
      <c r="B5" t="s">
        <v>156</v>
      </c>
      <c r="C5" t="s">
        <v>171</v>
      </c>
      <c r="D5" s="26"/>
      <c r="E5" s="18"/>
    </row>
    <row r="6" spans="1:5" x14ac:dyDescent="0.25">
      <c r="A6" s="15" t="s">
        <v>24</v>
      </c>
      <c r="B6" s="25">
        <v>1.2027777777777775</v>
      </c>
      <c r="C6" s="26">
        <v>0.61901358112937799</v>
      </c>
      <c r="D6" s="26"/>
      <c r="E6" s="18"/>
    </row>
    <row r="7" spans="1:5" x14ac:dyDescent="0.25">
      <c r="A7" s="15" t="s">
        <v>26</v>
      </c>
      <c r="B7" s="25">
        <v>0.11875000000000002</v>
      </c>
      <c r="C7" s="26">
        <v>6.1115082201572565E-2</v>
      </c>
      <c r="D7" s="26"/>
      <c r="E7" s="18"/>
    </row>
    <row r="8" spans="1:5" x14ac:dyDescent="0.25">
      <c r="A8" s="15" t="s">
        <v>17</v>
      </c>
      <c r="B8" s="25">
        <v>0.23819444444444443</v>
      </c>
      <c r="C8" s="26">
        <v>0.12258756254467476</v>
      </c>
      <c r="D8" s="26"/>
      <c r="E8" s="18"/>
    </row>
    <row r="9" spans="1:5" x14ac:dyDescent="0.25">
      <c r="A9" s="15" t="s">
        <v>39</v>
      </c>
      <c r="B9" s="25">
        <v>2.361111111111111E-2</v>
      </c>
      <c r="C9" s="26">
        <v>1.2151536812008578E-2</v>
      </c>
      <c r="D9" s="26"/>
      <c r="E9" s="18"/>
    </row>
    <row r="10" spans="1:5" x14ac:dyDescent="0.25">
      <c r="A10" s="15" t="s">
        <v>6</v>
      </c>
      <c r="B10" s="25">
        <v>3.3333333333333333E-2</v>
      </c>
      <c r="C10" s="26">
        <v>1.7155110793423873E-2</v>
      </c>
      <c r="D10" s="26"/>
      <c r="E10" s="18"/>
    </row>
    <row r="11" spans="1:5" x14ac:dyDescent="0.25">
      <c r="A11" s="15" t="s">
        <v>43</v>
      </c>
      <c r="B11" s="25">
        <v>1.3888888888888888E-2</v>
      </c>
      <c r="C11" s="26">
        <v>7.1479628305932807E-3</v>
      </c>
      <c r="D11" s="26"/>
      <c r="E11" s="18"/>
    </row>
    <row r="12" spans="1:5" x14ac:dyDescent="0.25">
      <c r="A12" s="15" t="s">
        <v>15</v>
      </c>
      <c r="B12" s="25">
        <v>0.24027777777777778</v>
      </c>
      <c r="C12" s="26">
        <v>0.12365975696926376</v>
      </c>
      <c r="D12" s="26"/>
      <c r="E12" s="18"/>
    </row>
    <row r="13" spans="1:5" x14ac:dyDescent="0.25">
      <c r="A13" s="15" t="s">
        <v>7</v>
      </c>
      <c r="B13" s="25">
        <v>3.888888888888889E-2</v>
      </c>
      <c r="C13" s="26">
        <v>2.0014295925661188E-2</v>
      </c>
      <c r="D13" s="26"/>
      <c r="E13" s="1"/>
    </row>
    <row r="14" spans="1:5" x14ac:dyDescent="0.25">
      <c r="A14" s="15" t="s">
        <v>41</v>
      </c>
      <c r="B14" s="25">
        <v>3.3333333333333333E-2</v>
      </c>
      <c r="C14" s="26">
        <v>1.7155110793423873E-2</v>
      </c>
    </row>
    <row r="15" spans="1:5" x14ac:dyDescent="0.25">
      <c r="A15" s="15" t="s">
        <v>153</v>
      </c>
      <c r="B15" s="25">
        <v>1.9430555555555553</v>
      </c>
      <c r="C15" s="26">
        <v>1</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cols>
    <col min="1" max="1" width="30.28515625" customWidth="1"/>
  </cols>
  <sheetData>
    <row r="1" spans="1:1" x14ac:dyDescent="0.25">
      <c r="A1" t="s">
        <v>82</v>
      </c>
    </row>
    <row r="2" spans="1:1" x14ac:dyDescent="0.25">
      <c r="A2" t="s">
        <v>83</v>
      </c>
    </row>
    <row r="3" spans="1:1" x14ac:dyDescent="0.25">
      <c r="A3" t="s">
        <v>93</v>
      </c>
    </row>
    <row r="4" spans="1:1" x14ac:dyDescent="0.25">
      <c r="A4"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4" sqref="C4"/>
    </sheetView>
  </sheetViews>
  <sheetFormatPr baseColWidth="10" defaultRowHeight="15" x14ac:dyDescent="0.25"/>
  <cols>
    <col min="1" max="1" width="21" customWidth="1"/>
    <col min="2" max="2" width="16.28515625" customWidth="1"/>
  </cols>
  <sheetData>
    <row r="1" spans="1:2" x14ac:dyDescent="0.25">
      <c r="A1" s="14" t="s">
        <v>8</v>
      </c>
      <c r="B1" t="s">
        <v>18</v>
      </c>
    </row>
    <row r="3" spans="1:2" x14ac:dyDescent="0.25">
      <c r="A3" s="14" t="s">
        <v>152</v>
      </c>
      <c r="B3" t="s">
        <v>156</v>
      </c>
    </row>
    <row r="4" spans="1:2" x14ac:dyDescent="0.25">
      <c r="A4" s="15" t="s">
        <v>24</v>
      </c>
      <c r="B4" s="25">
        <v>6.9444444444444448E-2</v>
      </c>
    </row>
    <row r="5" spans="1:2" x14ac:dyDescent="0.25">
      <c r="A5" s="15" t="s">
        <v>15</v>
      </c>
      <c r="B5" s="25">
        <v>0.10902777777777778</v>
      </c>
    </row>
    <row r="6" spans="1:2" x14ac:dyDescent="0.25">
      <c r="A6" s="15" t="s">
        <v>17</v>
      </c>
      <c r="B6" s="25">
        <v>4.9305555555555561E-2</v>
      </c>
    </row>
    <row r="7" spans="1:2" x14ac:dyDescent="0.25">
      <c r="A7" s="15" t="s">
        <v>154</v>
      </c>
      <c r="B7" s="25">
        <v>0.33958333333333335</v>
      </c>
    </row>
    <row r="8" spans="1:2" x14ac:dyDescent="0.25">
      <c r="A8" s="15" t="s">
        <v>153</v>
      </c>
      <c r="B8" s="25">
        <v>0.5673611111111112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4" sqref="A14"/>
    </sheetView>
  </sheetViews>
  <sheetFormatPr baseColWidth="10" defaultColWidth="9.140625" defaultRowHeight="15" x14ac:dyDescent="0.25"/>
  <cols>
    <col min="1" max="1" width="9.7109375" customWidth="1"/>
    <col min="2" max="2" width="54" bestFit="1" customWidth="1"/>
    <col min="3" max="3" width="49" bestFit="1" customWidth="1"/>
  </cols>
  <sheetData>
    <row r="1" spans="1:3" x14ac:dyDescent="0.25">
      <c r="B1" t="s">
        <v>121</v>
      </c>
    </row>
    <row r="4" spans="1:3" x14ac:dyDescent="0.25">
      <c r="A4" s="1">
        <v>4.1666666666666664E-2</v>
      </c>
      <c r="B4" t="s">
        <v>10</v>
      </c>
      <c r="C4" t="s">
        <v>11</v>
      </c>
    </row>
    <row r="5" spans="1:3" x14ac:dyDescent="0.25">
      <c r="A5" s="2">
        <v>1.4548611111111109</v>
      </c>
      <c r="B5" t="s">
        <v>61</v>
      </c>
    </row>
    <row r="6" spans="1:3" x14ac:dyDescent="0.25">
      <c r="A6" s="2">
        <v>1.4583333333333333</v>
      </c>
      <c r="B6" t="s">
        <v>62</v>
      </c>
    </row>
    <row r="7" spans="1:3" x14ac:dyDescent="0.25">
      <c r="A7" s="2">
        <v>1.84375</v>
      </c>
      <c r="B7" t="s">
        <v>75</v>
      </c>
    </row>
    <row r="8" spans="1:3" x14ac:dyDescent="0.25">
      <c r="A8" s="2">
        <v>1.9583333333333333</v>
      </c>
      <c r="B8" t="s">
        <v>80</v>
      </c>
      <c r="C8" t="s">
        <v>81</v>
      </c>
    </row>
    <row r="9" spans="1:3" ht="45" x14ac:dyDescent="0.25">
      <c r="A9" s="2">
        <v>2.1173611111111112</v>
      </c>
      <c r="B9" s="8" t="s">
        <v>90</v>
      </c>
    </row>
    <row r="10" spans="1:3" x14ac:dyDescent="0.25">
      <c r="A10" s="2">
        <v>2.2034722222222221</v>
      </c>
      <c r="C10" t="s">
        <v>95</v>
      </c>
    </row>
    <row r="11" spans="1:3" x14ac:dyDescent="0.25">
      <c r="A11" s="2">
        <v>2.5972222222222223</v>
      </c>
      <c r="C11" t="s">
        <v>112</v>
      </c>
    </row>
    <row r="12" spans="1:3" ht="60" x14ac:dyDescent="0.25">
      <c r="A12" s="2">
        <v>2.6743055555555557</v>
      </c>
      <c r="B12" s="8" t="s">
        <v>115</v>
      </c>
    </row>
    <row r="13" spans="1:3" x14ac:dyDescent="0.25">
      <c r="A13" s="2">
        <v>3.2347222222222225</v>
      </c>
      <c r="B13" t="s">
        <v>130</v>
      </c>
    </row>
    <row r="14" spans="1:3" ht="75" x14ac:dyDescent="0.25">
      <c r="A14" s="2">
        <v>4.6215277777777777</v>
      </c>
      <c r="B14" s="8" t="s">
        <v>191</v>
      </c>
    </row>
    <row r="15" spans="1:3" ht="90" x14ac:dyDescent="0.25">
      <c r="A15" s="2">
        <v>5.020833333333333</v>
      </c>
      <c r="B15" s="8" t="s">
        <v>168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Chronologie</vt:lpstr>
      <vt:lpstr>Forces citées</vt:lpstr>
      <vt:lpstr>Sujets</vt:lpstr>
      <vt:lpstr>Synthèse</vt:lpstr>
      <vt:lpstr>Reportages</vt:lpstr>
      <vt:lpstr>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2014-03-26T23:56:15Z</dcterms:modified>
</cp:coreProperties>
</file>